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90" activeTab="1"/>
  </bookViews>
  <sheets>
    <sheet name="封皮" sheetId="11" r:id="rId1"/>
    <sheet name="说明" sheetId="10" r:id="rId2"/>
    <sheet name="投标报价汇总表" sheetId="1" r:id="rId3"/>
    <sheet name="100章" sheetId="6" r:id="rId4"/>
    <sheet name="200章" sheetId="3" r:id="rId5"/>
    <sheet name="300章" sheetId="4" r:id="rId6"/>
    <sheet name="400章" sheetId="5" r:id="rId7"/>
    <sheet name="600章" sheetId="2" r:id="rId8"/>
  </sheets>
  <definedNames>
    <definedName name="_xlnm.Print_Area" localSheetId="1">说明!$A$1:$A$19</definedName>
    <definedName name="_xlnm.Print_Titles" localSheetId="4">'200章'!$1:$4</definedName>
    <definedName name="_xlnm.Print_Titles" localSheetId="5">'300章'!$1:$4</definedName>
    <definedName name="_xlnm.Print_Titles" localSheetId="6">'400章'!$1:$4</definedName>
    <definedName name="_xlnm.Print_Titles" localSheetId="7">'600章'!$1:$4</definedName>
  </definedNames>
  <calcPr calcId="144525"/>
</workbook>
</file>

<file path=xl/sharedStrings.xml><?xml version="1.0" encoding="utf-8"?>
<sst xmlns="http://schemas.openxmlformats.org/spreadsheetml/2006/main" count="819" uniqueCount="298">
  <si>
    <t>鞍山市2020年普通国省道等建设改造工程</t>
  </si>
  <si>
    <t>第七合同段</t>
  </si>
  <si>
    <t>工程量清单</t>
  </si>
  <si>
    <t>二０二0年三月</t>
  </si>
  <si>
    <t>说   明</t>
  </si>
  <si>
    <r>
      <rPr>
        <b/>
        <sz val="12"/>
        <color theme="1"/>
        <rFont val="Calibri"/>
        <charset val="134"/>
      </rPr>
      <t xml:space="preserve">1. </t>
    </r>
    <r>
      <rPr>
        <b/>
        <sz val="12"/>
        <color theme="1"/>
        <rFont val="宋体"/>
        <charset val="134"/>
      </rPr>
      <t>工程量清单说明</t>
    </r>
    <r>
      <rPr>
        <b/>
        <sz val="12"/>
        <color theme="1"/>
        <rFont val="Calibri"/>
        <charset val="134"/>
      </rPr>
      <t xml:space="preserve"> </t>
    </r>
  </si>
  <si>
    <r>
      <rPr>
        <sz val="12"/>
        <color theme="1"/>
        <rFont val="Calibri"/>
        <charset val="134"/>
      </rPr>
      <t xml:space="preserve">1.1 </t>
    </r>
    <r>
      <rPr>
        <sz val="12"/>
        <color theme="1"/>
        <rFont val="宋体"/>
        <charset val="134"/>
      </rPr>
      <t>本工程量清单是根据招标文件中包括的有合同约束力的</t>
    </r>
    <r>
      <rPr>
        <sz val="12"/>
        <color theme="1"/>
        <rFont val="宋体"/>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charset val="134"/>
      </rPr>
      <t xml:space="preserve"> </t>
    </r>
    <r>
      <rPr>
        <sz val="12"/>
        <color theme="1"/>
        <rFont val="宋体"/>
        <charset val="134"/>
      </rPr>
      <t>的理论净量计算。计量采用中华人民共和国法定计量单位。</t>
    </r>
  </si>
  <si>
    <r>
      <rPr>
        <sz val="12"/>
        <color theme="1"/>
        <rFont val="Calibri"/>
        <charset val="134"/>
      </rPr>
      <t xml:space="preserve"> 1.2 </t>
    </r>
    <r>
      <rPr>
        <sz val="12"/>
        <color theme="1"/>
        <rFont val="宋体"/>
        <charset val="134"/>
      </rPr>
      <t>本工程量清单为</t>
    </r>
    <r>
      <rPr>
        <sz val="12"/>
        <color theme="1"/>
        <rFont val="Calibri"/>
        <charset val="134"/>
      </rPr>
      <t>2018</t>
    </r>
    <r>
      <rPr>
        <sz val="12"/>
        <color theme="1"/>
        <rFont val="宋体"/>
        <charset val="134"/>
      </rPr>
      <t>版清单，使用时应与对应的招标文件中的投标人须知、通用合同条款、专用合同条款、工程量清单计量规则、技术规范及图纸等一起阅读和理解。</t>
    </r>
  </si>
  <si>
    <r>
      <rPr>
        <sz val="12"/>
        <color theme="1"/>
        <rFont val="Calibri"/>
        <charset val="134"/>
      </rPr>
      <t xml:space="preserve"> 1.3 </t>
    </r>
    <r>
      <rPr>
        <sz val="12"/>
        <color theme="1"/>
        <rFont val="宋体"/>
        <charset val="134"/>
      </rPr>
      <t>本工程量清单中所列工程数量是设计的预计数量，仅作为投标报价的共同基础，不能作为最终结算与支付的依据。实际支付应按实际完成的工程量，</t>
    </r>
    <r>
      <rPr>
        <sz val="12"/>
        <color theme="1"/>
        <rFont val="Calibri"/>
        <charset val="134"/>
      </rPr>
      <t xml:space="preserve"> </t>
    </r>
    <r>
      <rPr>
        <sz val="12"/>
        <color theme="1"/>
        <rFont val="宋体"/>
        <charset val="134"/>
      </rPr>
      <t>由承包人按工程量清单计量规则规定的计量方法，以监理人认可的尺寸、断面计量，</t>
    </r>
    <r>
      <rPr>
        <sz val="12"/>
        <color theme="1"/>
        <rFont val="Calibri"/>
        <charset val="134"/>
      </rPr>
      <t xml:space="preserve"> </t>
    </r>
    <r>
      <rPr>
        <sz val="12"/>
        <color theme="1"/>
        <rFont val="宋体"/>
        <charset val="134"/>
      </rPr>
      <t>按本工程量清单的单价和总额价计算支付金额；或根据具体情况，按合同条款第</t>
    </r>
    <r>
      <rPr>
        <sz val="12"/>
        <color theme="1"/>
        <rFont val="Calibri"/>
        <charset val="134"/>
      </rPr>
      <t xml:space="preserve"> 15.4 </t>
    </r>
    <r>
      <rPr>
        <sz val="12"/>
        <color theme="1"/>
        <rFont val="宋体"/>
        <charset val="134"/>
      </rPr>
      <t>款的规定，按监理人确定的单价或总额价计算支付额。</t>
    </r>
  </si>
  <si>
    <r>
      <rPr>
        <sz val="12"/>
        <color theme="1"/>
        <rFont val="Calibri"/>
        <charset val="134"/>
      </rPr>
      <t xml:space="preserve"> 1.4 </t>
    </r>
    <r>
      <rPr>
        <sz val="12"/>
        <color theme="1"/>
        <rFont val="宋体"/>
        <charset val="134"/>
      </rPr>
      <t>工程量清单各章是按第八章“工程量清单计量规则”、第七章“技术规范”的</t>
    </r>
    <r>
      <rPr>
        <sz val="12"/>
        <color theme="1"/>
        <rFont val="Calibri"/>
        <charset val="134"/>
      </rPr>
      <t xml:space="preserve"> </t>
    </r>
    <r>
      <rPr>
        <sz val="12"/>
        <color theme="1"/>
        <rFont val="宋体"/>
        <charset val="134"/>
      </rPr>
      <t>相应章次编号的，因此，工程量清单中各章的工程子目的范围与计量等应与“工程量</t>
    </r>
    <r>
      <rPr>
        <sz val="12"/>
        <color theme="1"/>
        <rFont val="Calibri"/>
        <charset val="134"/>
      </rPr>
      <t xml:space="preserve"> </t>
    </r>
    <r>
      <rPr>
        <sz val="12"/>
        <color theme="1"/>
        <rFont val="宋体"/>
        <charset val="134"/>
      </rPr>
      <t>清单计量规则”</t>
    </r>
    <r>
      <rPr>
        <sz val="12"/>
        <color theme="1"/>
        <rFont val="Calibri"/>
        <charset val="134"/>
      </rPr>
      <t xml:space="preserve"> </t>
    </r>
    <r>
      <rPr>
        <sz val="12"/>
        <color theme="1"/>
        <rFont val="宋体"/>
        <charset val="134"/>
      </rPr>
      <t>“技术规范”相应章节的范围、计量与支付条款结合起来理解或解释。</t>
    </r>
  </si>
  <si>
    <r>
      <rPr>
        <sz val="12"/>
        <color theme="1"/>
        <rFont val="Calibri"/>
        <charset val="134"/>
      </rPr>
      <t xml:space="preserve"> 1.5 </t>
    </r>
    <r>
      <rPr>
        <sz val="12"/>
        <color theme="1"/>
        <rFont val="宋体"/>
        <charset val="134"/>
      </rPr>
      <t>对作业和材料的一般说明或规定，未重复写入工程量清单内，在给工程量清单各子目标价前，应参阅第七章“技术规范”的有关内容。</t>
    </r>
  </si>
  <si>
    <r>
      <rPr>
        <sz val="12"/>
        <color theme="1"/>
        <rFont val="Calibri"/>
        <charset val="134"/>
      </rPr>
      <t xml:space="preserve"> 1.6 </t>
    </r>
    <r>
      <rPr>
        <sz val="12"/>
        <color theme="1"/>
        <rFont val="宋体"/>
        <charset val="134"/>
      </rPr>
      <t>工程量清单中所列工程量的变动，丝毫不会降低或影响合同条款的效力，</t>
    </r>
    <r>
      <rPr>
        <sz val="12"/>
        <color theme="1"/>
        <rFont val="Calibri"/>
        <charset val="134"/>
      </rPr>
      <t xml:space="preserve"> </t>
    </r>
    <r>
      <rPr>
        <sz val="12"/>
        <color theme="1"/>
        <rFont val="宋体"/>
        <charset val="134"/>
      </rPr>
      <t>也不免除承包人按规定的标准进行施工和修复缺陷的责任。</t>
    </r>
  </si>
  <si>
    <r>
      <rPr>
        <sz val="12"/>
        <color theme="1"/>
        <rFont val="Calibri"/>
        <charset val="134"/>
      </rPr>
      <t xml:space="preserve"> 1.7 </t>
    </r>
    <r>
      <rPr>
        <sz val="12"/>
        <color theme="1"/>
        <rFont val="宋体"/>
        <charset val="134"/>
      </rPr>
      <t>图纸中所列的工程数量表及数量汇总表仅是提供资料，不是工程量清单的</t>
    </r>
    <r>
      <rPr>
        <sz val="12"/>
        <color theme="1"/>
        <rFont val="Calibri"/>
        <charset val="134"/>
      </rPr>
      <t xml:space="preserve"> </t>
    </r>
    <r>
      <rPr>
        <sz val="12"/>
        <color theme="1"/>
        <rFont val="宋体"/>
        <charset val="134"/>
      </rPr>
      <t>外延。当图纸与工程量清单所列数量不一致时，以工程量清单所列数量作为报价的依据。</t>
    </r>
  </si>
  <si>
    <r>
      <rPr>
        <b/>
        <sz val="12"/>
        <color theme="1"/>
        <rFont val="Calibri"/>
        <charset val="134"/>
      </rPr>
      <t xml:space="preserve">2. </t>
    </r>
    <r>
      <rPr>
        <b/>
        <sz val="12"/>
        <color theme="1"/>
        <rFont val="宋体"/>
        <charset val="134"/>
      </rPr>
      <t>投标报价说明</t>
    </r>
    <r>
      <rPr>
        <b/>
        <sz val="12"/>
        <color theme="1"/>
        <rFont val="Calibri"/>
        <charset val="134"/>
      </rPr>
      <t xml:space="preserve"> </t>
    </r>
  </si>
  <si>
    <r>
      <rPr>
        <sz val="12"/>
        <color theme="1"/>
        <rFont val="Calibri"/>
        <charset val="134"/>
      </rPr>
      <t xml:space="preserve">2.1 </t>
    </r>
    <r>
      <rPr>
        <sz val="12"/>
        <color theme="1"/>
        <rFont val="宋体"/>
        <charset val="134"/>
      </rPr>
      <t>工程量清单中的每一子目须填入单价或价格，且只允许有一个报价。</t>
    </r>
  </si>
  <si>
    <r>
      <rPr>
        <sz val="12"/>
        <color theme="1"/>
        <rFont val="Calibri"/>
        <charset val="134"/>
      </rPr>
      <t xml:space="preserve"> 2.2 </t>
    </r>
    <r>
      <rPr>
        <sz val="12"/>
        <color theme="1"/>
        <rFont val="宋体"/>
        <charset val="134"/>
      </rPr>
      <t>除非合同另有规定，工程量清单中有标价的单价和总额价均已包括了为实施和完成合同工程所需的劳务、材料、机械、质检（自检）、安装、缺陷修复、管理、</t>
    </r>
    <r>
      <rPr>
        <sz val="12"/>
        <color theme="1"/>
        <rFont val="Calibri"/>
        <charset val="134"/>
      </rPr>
      <t xml:space="preserve"> </t>
    </r>
    <r>
      <rPr>
        <sz val="12"/>
        <color theme="1"/>
        <rFont val="宋体"/>
        <charset val="134"/>
      </rPr>
      <t>保险、税费、利润等费用，以及合同明示或暗示的所有责任、义务和一般风险。</t>
    </r>
  </si>
  <si>
    <r>
      <rPr>
        <sz val="12"/>
        <color theme="1"/>
        <rFont val="Calibri"/>
        <charset val="134"/>
      </rPr>
      <t xml:space="preserve"> 2.3 </t>
    </r>
    <r>
      <rPr>
        <sz val="12"/>
        <color theme="1"/>
        <rFont val="宋体"/>
        <charset val="134"/>
      </rPr>
      <t>工程量清单中投标人没有填入单价或价格的子目，其费用视为已分摊在工</t>
    </r>
    <r>
      <rPr>
        <sz val="12"/>
        <color theme="1"/>
        <rFont val="Calibri"/>
        <charset val="134"/>
      </rPr>
      <t xml:space="preserve"> </t>
    </r>
    <r>
      <rPr>
        <sz val="12"/>
        <color theme="1"/>
        <rFont val="宋体"/>
        <charset val="134"/>
      </rPr>
      <t>程量清单中其他相关子目的单价或价格之中。承包人必须按监理人指令完成工程量</t>
    </r>
    <r>
      <rPr>
        <sz val="12"/>
        <color theme="1"/>
        <rFont val="Calibri"/>
        <charset val="134"/>
      </rPr>
      <t xml:space="preserve"> </t>
    </r>
    <r>
      <rPr>
        <sz val="12"/>
        <color theme="1"/>
        <rFont val="宋体"/>
        <charset val="134"/>
      </rPr>
      <t>清单中未填入单价或价格的子目，但不能得到结算与支付。</t>
    </r>
  </si>
  <si>
    <r>
      <rPr>
        <sz val="12"/>
        <color theme="1"/>
        <rFont val="Calibri"/>
        <charset val="134"/>
      </rPr>
      <t xml:space="preserve">2.4 </t>
    </r>
    <r>
      <rPr>
        <sz val="12"/>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</si>
  <si>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charset val="134"/>
      </rPr>
      <t xml:space="preserve"> 2.5 </t>
    </r>
    <r>
      <rPr>
        <sz val="12"/>
        <color theme="1"/>
        <rFont val="宋体"/>
        <charset val="134"/>
      </rPr>
      <t>承包人用于本合同工程的各类装备的提供、运输、维护、拆卸、拼装等支付的费用，已包括在工程量清单的单价与总额价之中。</t>
    </r>
  </si>
  <si>
    <r>
      <rPr>
        <sz val="12"/>
        <color theme="1"/>
        <rFont val="Calibri"/>
        <charset val="134"/>
      </rPr>
      <t xml:space="preserve"> 2.6 </t>
    </r>
    <r>
      <rPr>
        <sz val="12"/>
        <color theme="1"/>
        <rFont val="宋体"/>
        <charset val="134"/>
      </rPr>
      <t>工程量清单中各项金额均以人民币（元）结算。</t>
    </r>
  </si>
  <si>
    <r>
      <rPr>
        <sz val="12"/>
        <color theme="1"/>
        <rFont val="Calibri"/>
        <charset val="134"/>
      </rPr>
      <t xml:space="preserve">2.7 </t>
    </r>
    <r>
      <rPr>
        <sz val="12"/>
        <color theme="1"/>
        <rFont val="宋体"/>
        <charset val="134"/>
      </rPr>
      <t>为完成结构物所用的施工缝连接钢筋、预制构件的预埋钢板、防护角钢或钢板、脚手架或支架及模板、排水设施、防水处理、基础底的垫层、混凝土养生、混凝土表面修整及为完成结构物的其他杂项子目，以及混凝土预制构件的安装架设设备拼装、移动、拆除和为安装所需的临时性或永久性的固定扣件、钢板、焊接、螺栓等，均作为各项相应混凝土工程的附属工作，不另计量。其费用应视为已分摊在本合同工程的有关子目的单价或总额价之中。</t>
    </r>
    <r>
      <rPr>
        <sz val="12"/>
        <color theme="1"/>
        <rFont val="Calibri"/>
        <charset val="134"/>
      </rPr>
      <t xml:space="preserve"> </t>
    </r>
  </si>
  <si>
    <t>\</t>
  </si>
  <si>
    <r>
      <t xml:space="preserve">2.8 </t>
    </r>
    <r>
      <rPr>
        <sz val="12"/>
        <color theme="1"/>
        <rFont val="宋体"/>
        <charset val="134"/>
      </rPr>
      <t>支座中钢管、锌铁皮作为支座的附属工程，不另计量，费用计入</t>
    </r>
    <r>
      <rPr>
        <sz val="12"/>
        <color theme="1"/>
        <rFont val="Calibri"/>
        <charset val="134"/>
      </rPr>
      <t>416</t>
    </r>
    <r>
      <rPr>
        <sz val="12"/>
        <color theme="1"/>
        <rFont val="宋体"/>
        <charset val="134"/>
      </rPr>
      <t>项支座中。</t>
    </r>
  </si>
  <si>
    <t>2.9 伸缩缝混凝土作为伸缩缝的附属工作，不另计量，投标时其费用在417项中综合考虑。</t>
  </si>
  <si>
    <r>
      <rPr>
        <b/>
        <sz val="18"/>
        <color rgb="FF000000"/>
        <rFont val="宋体"/>
        <charset val="134"/>
      </rPr>
      <t>投标报价汇总表</t>
    </r>
  </si>
  <si>
    <t>合同段：</t>
  </si>
  <si>
    <t/>
  </si>
  <si>
    <r>
      <rPr>
        <b/>
        <sz val="11"/>
        <color rgb="FF000000"/>
        <rFont val="宋体"/>
        <charset val="134"/>
      </rPr>
      <t>序号</t>
    </r>
  </si>
  <si>
    <r>
      <rPr>
        <b/>
        <sz val="11"/>
        <color rgb="FF000000"/>
        <rFont val="宋体"/>
        <charset val="134"/>
      </rPr>
      <t>章次</t>
    </r>
  </si>
  <si>
    <r>
      <rPr>
        <b/>
        <sz val="11"/>
        <color rgb="FF000000"/>
        <rFont val="宋体"/>
        <charset val="134"/>
      </rPr>
      <t>科目名称</t>
    </r>
  </si>
  <si>
    <r>
      <rPr>
        <b/>
        <sz val="11"/>
        <color rgb="FF000000"/>
        <rFont val="宋体"/>
        <charset val="134"/>
      </rPr>
      <t>金额（元）</t>
    </r>
  </si>
  <si>
    <r>
      <rPr>
        <sz val="11"/>
        <color rgb="FF000000"/>
        <rFont val="宋体"/>
        <charset val="134"/>
      </rPr>
      <t>1</t>
    </r>
  </si>
  <si>
    <r>
      <rPr>
        <sz val="11"/>
        <color rgb="FF000000"/>
        <rFont val="宋体"/>
        <charset val="134"/>
      </rPr>
      <t>100</t>
    </r>
  </si>
  <si>
    <r>
      <rPr>
        <sz val="11"/>
        <color rgb="FF000000"/>
        <rFont val="宋体"/>
        <charset val="134"/>
      </rPr>
      <t xml:space="preserve">  总 则</t>
    </r>
  </si>
  <si>
    <r>
      <rPr>
        <sz val="11"/>
        <color rgb="FF000000"/>
        <rFont val="宋体"/>
        <charset val="134"/>
      </rPr>
      <t>2</t>
    </r>
  </si>
  <si>
    <r>
      <rPr>
        <sz val="11"/>
        <color rgb="FF000000"/>
        <rFont val="宋体"/>
        <charset val="134"/>
      </rPr>
      <t>200</t>
    </r>
  </si>
  <si>
    <r>
      <rPr>
        <sz val="11"/>
        <color rgb="FF000000"/>
        <rFont val="宋体"/>
        <charset val="134"/>
      </rPr>
      <t xml:space="preserve">  路 基</t>
    </r>
  </si>
  <si>
    <r>
      <rPr>
        <sz val="11"/>
        <color rgb="FF000000"/>
        <rFont val="宋体"/>
        <charset val="134"/>
      </rPr>
      <t>3</t>
    </r>
  </si>
  <si>
    <r>
      <rPr>
        <sz val="11"/>
        <color rgb="FF000000"/>
        <rFont val="宋体"/>
        <charset val="134"/>
      </rPr>
      <t>300</t>
    </r>
  </si>
  <si>
    <r>
      <rPr>
        <sz val="11"/>
        <color rgb="FF000000"/>
        <rFont val="宋体"/>
        <charset val="134"/>
      </rPr>
      <t xml:space="preserve">  路 面</t>
    </r>
  </si>
  <si>
    <r>
      <rPr>
        <sz val="11"/>
        <color rgb="FF000000"/>
        <rFont val="宋体"/>
        <charset val="134"/>
      </rPr>
      <t>4</t>
    </r>
  </si>
  <si>
    <r>
      <rPr>
        <sz val="11"/>
        <color rgb="FF000000"/>
        <rFont val="宋体"/>
        <charset val="134"/>
      </rPr>
      <t>400</t>
    </r>
  </si>
  <si>
    <r>
      <rPr>
        <sz val="11"/>
        <color rgb="FF000000"/>
        <rFont val="宋体"/>
        <charset val="134"/>
      </rPr>
      <t xml:space="preserve">  桥梁、涵洞</t>
    </r>
  </si>
  <si>
    <r>
      <rPr>
        <sz val="11"/>
        <color rgb="FF000000"/>
        <rFont val="宋体"/>
        <charset val="134"/>
      </rPr>
      <t>600</t>
    </r>
  </si>
  <si>
    <r>
      <rPr>
        <sz val="11"/>
        <color rgb="FF000000"/>
        <rFont val="宋体"/>
        <charset val="134"/>
      </rPr>
      <t xml:space="preserve">  安全设施及预埋管线</t>
    </r>
  </si>
  <si>
    <r>
      <rPr>
        <sz val="11"/>
        <color rgb="FF000000"/>
        <rFont val="宋体"/>
        <charset val="134"/>
      </rPr>
      <t>第100章至第700章合计</t>
    </r>
  </si>
  <si>
    <r>
      <rPr>
        <sz val="11"/>
        <color rgb="FF000000"/>
        <rFont val="宋体"/>
        <charset val="134"/>
      </rPr>
      <t>暂列金额（不含计日工总额）</t>
    </r>
  </si>
  <si>
    <r>
      <rPr>
        <sz val="11"/>
        <color rgb="FF000000"/>
        <rFont val="宋体"/>
        <charset val="134"/>
      </rPr>
      <t>投标报价</t>
    </r>
  </si>
  <si>
    <r>
      <rPr>
        <b/>
        <sz val="18"/>
        <color rgb="FF000000"/>
        <rFont val="宋体"/>
        <charset val="134"/>
      </rPr>
      <t>工程量清单表</t>
    </r>
  </si>
  <si>
    <r>
      <rPr>
        <b/>
        <sz val="12"/>
        <color rgb="FF000000"/>
        <rFont val="宋体"/>
        <charset val="134"/>
      </rPr>
      <t>清单  第100章  总 则</t>
    </r>
  </si>
  <si>
    <r>
      <rPr>
        <b/>
        <sz val="11"/>
        <color rgb="FF000000"/>
        <rFont val="宋体"/>
        <charset val="134"/>
      </rPr>
      <t>子目号</t>
    </r>
  </si>
  <si>
    <r>
      <rPr>
        <b/>
        <sz val="11"/>
        <color rgb="FF000000"/>
        <rFont val="宋体"/>
        <charset val="134"/>
      </rPr>
      <t>子目名称</t>
    </r>
  </si>
  <si>
    <r>
      <rPr>
        <b/>
        <sz val="11"/>
        <color rgb="FF000000"/>
        <rFont val="宋体"/>
        <charset val="134"/>
      </rPr>
      <t>单位</t>
    </r>
  </si>
  <si>
    <r>
      <rPr>
        <b/>
        <sz val="11"/>
        <color rgb="FF000000"/>
        <rFont val="宋体"/>
        <charset val="134"/>
      </rPr>
      <t>数量</t>
    </r>
  </si>
  <si>
    <r>
      <rPr>
        <b/>
        <sz val="11"/>
        <color rgb="FF000000"/>
        <rFont val="宋体"/>
        <charset val="134"/>
      </rPr>
      <t>单价</t>
    </r>
  </si>
  <si>
    <r>
      <rPr>
        <b/>
        <sz val="11"/>
        <color rgb="FF000000"/>
        <rFont val="宋体"/>
        <charset val="134"/>
      </rPr>
      <t>合价</t>
    </r>
  </si>
  <si>
    <r>
      <rPr>
        <sz val="11"/>
        <color rgb="FF000000"/>
        <rFont val="宋体"/>
        <charset val="134"/>
      </rPr>
      <t>101</t>
    </r>
  </si>
  <si>
    <r>
      <rPr>
        <sz val="11"/>
        <color rgb="FF000000"/>
        <rFont val="宋体"/>
        <charset val="134"/>
      </rPr>
      <t>通则</t>
    </r>
  </si>
  <si>
    <r>
      <rPr>
        <sz val="11"/>
        <color rgb="FF000000"/>
        <rFont val="宋体"/>
        <charset val="134"/>
      </rPr>
      <t>101-1</t>
    </r>
  </si>
  <si>
    <r>
      <rPr>
        <sz val="11"/>
        <color rgb="FF000000"/>
        <rFont val="宋体"/>
        <charset val="134"/>
      </rPr>
      <t>保险费</t>
    </r>
  </si>
  <si>
    <r>
      <rPr>
        <sz val="11"/>
        <color rgb="FF000000"/>
        <rFont val="宋体"/>
        <charset val="134"/>
      </rPr>
      <t>-a</t>
    </r>
  </si>
  <si>
    <r>
      <rPr>
        <sz val="11"/>
        <color rgb="FF000000"/>
        <rFont val="宋体"/>
        <charset val="134"/>
      </rPr>
      <t>按合同条款规定，提供建筑工程一切险</t>
    </r>
  </si>
  <si>
    <r>
      <rPr>
        <sz val="11"/>
        <color rgb="FF000000"/>
        <rFont val="宋体"/>
        <charset val="134"/>
      </rPr>
      <t>总额</t>
    </r>
  </si>
  <si>
    <r>
      <rPr>
        <sz val="11"/>
        <color rgb="FF000000"/>
        <rFont val="宋体"/>
        <charset val="134"/>
      </rPr>
      <t>-b</t>
    </r>
  </si>
  <si>
    <r>
      <rPr>
        <sz val="11"/>
        <color rgb="FF000000"/>
        <rFont val="宋体"/>
        <charset val="134"/>
      </rPr>
      <t>按合同条款规定，提供第三者责任险</t>
    </r>
  </si>
  <si>
    <r>
      <rPr>
        <sz val="11"/>
        <color rgb="FF000000"/>
        <rFont val="宋体"/>
        <charset val="134"/>
      </rPr>
      <t>102</t>
    </r>
  </si>
  <si>
    <r>
      <rPr>
        <sz val="11"/>
        <color rgb="FF000000"/>
        <rFont val="宋体"/>
        <charset val="134"/>
      </rPr>
      <t>工程管理</t>
    </r>
  </si>
  <si>
    <r>
      <rPr>
        <sz val="11"/>
        <color rgb="FF000000"/>
        <rFont val="宋体"/>
        <charset val="134"/>
      </rPr>
      <t>102-1</t>
    </r>
  </si>
  <si>
    <r>
      <rPr>
        <sz val="11"/>
        <color rgb="FF000000"/>
        <rFont val="宋体"/>
        <charset val="134"/>
      </rPr>
      <t>竣工文件</t>
    </r>
  </si>
  <si>
    <r>
      <rPr>
        <sz val="11"/>
        <color rgb="FF000000"/>
        <rFont val="宋体"/>
        <charset val="134"/>
      </rPr>
      <t>102-2</t>
    </r>
  </si>
  <si>
    <r>
      <rPr>
        <sz val="11"/>
        <color rgb="FF000000"/>
        <rFont val="宋体"/>
        <charset val="134"/>
      </rPr>
      <t>施工环保费</t>
    </r>
  </si>
  <si>
    <r>
      <rPr>
        <sz val="11"/>
        <color rgb="FF000000"/>
        <rFont val="宋体"/>
        <charset val="134"/>
      </rPr>
      <t>102-3</t>
    </r>
  </si>
  <si>
    <r>
      <rPr>
        <sz val="11"/>
        <color rgb="FF000000"/>
        <rFont val="宋体"/>
        <charset val="134"/>
      </rPr>
      <t>安全生产费</t>
    </r>
  </si>
  <si>
    <r>
      <rPr>
        <sz val="11"/>
        <color rgb="FF000000"/>
        <rFont val="宋体"/>
        <charset val="134"/>
      </rPr>
      <t>103</t>
    </r>
  </si>
  <si>
    <r>
      <rPr>
        <sz val="11"/>
        <color rgb="FF000000"/>
        <rFont val="宋体"/>
        <charset val="134"/>
      </rPr>
      <t>临时工程与设施</t>
    </r>
  </si>
  <si>
    <r>
      <rPr>
        <sz val="11"/>
        <color rgb="FF000000"/>
        <rFont val="宋体"/>
        <charset val="134"/>
      </rPr>
      <t>103-1</t>
    </r>
  </si>
  <si>
    <r>
      <rPr>
        <sz val="11"/>
        <color rgb="FF000000"/>
        <rFont val="宋体"/>
        <charset val="134"/>
      </rPr>
      <t>临时道路修建、养护与拆除（包括原道路的养护）</t>
    </r>
  </si>
  <si>
    <r>
      <rPr>
        <sz val="11"/>
        <color rgb="FF000000"/>
        <rFont val="宋体"/>
        <charset val="134"/>
      </rPr>
      <t>103-2</t>
    </r>
  </si>
  <si>
    <r>
      <rPr>
        <sz val="11"/>
        <color rgb="FF000000"/>
        <rFont val="宋体"/>
        <charset val="134"/>
      </rPr>
      <t>临时占地</t>
    </r>
  </si>
  <si>
    <r>
      <rPr>
        <sz val="11"/>
        <color rgb="FF000000"/>
        <rFont val="宋体"/>
        <charset val="134"/>
      </rPr>
      <t>103-3</t>
    </r>
  </si>
  <si>
    <r>
      <rPr>
        <sz val="11"/>
        <color rgb="FF000000"/>
        <rFont val="宋体"/>
        <charset val="134"/>
      </rPr>
      <t>临时供电设施架设、维护与拆除</t>
    </r>
  </si>
  <si>
    <r>
      <rPr>
        <sz val="11"/>
        <color rgb="FF000000"/>
        <rFont val="宋体"/>
        <charset val="134"/>
      </rPr>
      <t>103-5</t>
    </r>
  </si>
  <si>
    <r>
      <rPr>
        <sz val="11"/>
        <color rgb="FF000000"/>
        <rFont val="宋体"/>
        <charset val="134"/>
      </rPr>
      <t>临时供水与排污设施</t>
    </r>
  </si>
  <si>
    <t>103-6</t>
  </si>
  <si>
    <t>临时安全设施</t>
  </si>
  <si>
    <r>
      <rPr>
        <sz val="11"/>
        <color rgb="FF000000"/>
        <rFont val="宋体"/>
        <charset val="134"/>
      </rPr>
      <t>104</t>
    </r>
  </si>
  <si>
    <r>
      <rPr>
        <sz val="11"/>
        <color rgb="FF000000"/>
        <rFont val="宋体"/>
        <charset val="134"/>
      </rPr>
      <t>承包人驻地建设</t>
    </r>
  </si>
  <si>
    <r>
      <rPr>
        <sz val="11"/>
        <color rgb="FF000000"/>
        <rFont val="宋体"/>
        <charset val="134"/>
      </rPr>
      <t>104-1</t>
    </r>
  </si>
  <si>
    <t>清单  第100章  合计   人民币      元</t>
  </si>
  <si>
    <r>
      <rPr>
        <b/>
        <sz val="12"/>
        <color rgb="FF000000"/>
        <rFont val="宋体"/>
        <charset val="134"/>
      </rPr>
      <t>清单  第200章  路 基</t>
    </r>
  </si>
  <si>
    <r>
      <rPr>
        <sz val="11"/>
        <color rgb="FF000000"/>
        <rFont val="宋体"/>
        <charset val="134"/>
      </rPr>
      <t>202</t>
    </r>
  </si>
  <si>
    <r>
      <rPr>
        <sz val="11"/>
        <color rgb="FF000000"/>
        <rFont val="宋体"/>
        <charset val="134"/>
      </rPr>
      <t>场地清理</t>
    </r>
  </si>
  <si>
    <r>
      <rPr>
        <sz val="11"/>
        <color rgb="FF000000"/>
        <rFont val="宋体"/>
        <charset val="134"/>
      </rPr>
      <t>202-2</t>
    </r>
  </si>
  <si>
    <r>
      <rPr>
        <sz val="11"/>
        <color rgb="FF000000"/>
        <rFont val="宋体"/>
        <charset val="134"/>
      </rPr>
      <t>挖除旧路面</t>
    </r>
  </si>
  <si>
    <r>
      <rPr>
        <sz val="11"/>
        <color rgb="FF000000"/>
        <rFont val="宋体"/>
        <charset val="134"/>
      </rPr>
      <t>沥青混凝土路面</t>
    </r>
  </si>
  <si>
    <r>
      <rPr>
        <sz val="11"/>
        <color rgb="FF000000"/>
        <rFont val="宋体"/>
        <charset val="134"/>
      </rPr>
      <t>m3</t>
    </r>
  </si>
  <si>
    <r>
      <rPr>
        <sz val="11"/>
        <color rgb="FF000000"/>
        <rFont val="宋体"/>
        <charset val="134"/>
      </rPr>
      <t>202-3</t>
    </r>
  </si>
  <si>
    <r>
      <rPr>
        <sz val="11"/>
        <color rgb="FF000000"/>
        <rFont val="宋体"/>
        <charset val="134"/>
      </rPr>
      <t>拆除结构物</t>
    </r>
  </si>
  <si>
    <r>
      <rPr>
        <sz val="11"/>
        <color rgb="FF000000"/>
        <rFont val="宋体"/>
        <charset val="134"/>
      </rPr>
      <t>钢筋混凝土结构</t>
    </r>
  </si>
  <si>
    <r>
      <rPr>
        <sz val="11"/>
        <color rgb="FF000000"/>
        <rFont val="宋体"/>
        <charset val="134"/>
      </rPr>
      <t>-c</t>
    </r>
  </si>
  <si>
    <r>
      <rPr>
        <sz val="11"/>
        <color rgb="FF000000"/>
        <rFont val="宋体"/>
        <charset val="134"/>
      </rPr>
      <t>砖、石及其他砌体结构</t>
    </r>
  </si>
  <si>
    <r>
      <rPr>
        <sz val="11"/>
        <color rgb="FF000000"/>
        <rFont val="宋体"/>
        <charset val="134"/>
      </rPr>
      <t>203-1</t>
    </r>
  </si>
  <si>
    <r>
      <rPr>
        <sz val="11"/>
        <color rgb="FF000000"/>
        <rFont val="宋体"/>
        <charset val="134"/>
      </rPr>
      <t>路基挖方</t>
    </r>
  </si>
  <si>
    <r>
      <rPr>
        <sz val="11"/>
        <color rgb="FF000000"/>
        <rFont val="宋体"/>
        <charset val="134"/>
      </rPr>
      <t>挖土方</t>
    </r>
  </si>
  <si>
    <r>
      <rPr>
        <sz val="11"/>
        <color rgb="FF000000"/>
        <rFont val="宋体"/>
        <charset val="134"/>
      </rPr>
      <t>204</t>
    </r>
  </si>
  <si>
    <r>
      <rPr>
        <sz val="11"/>
        <color rgb="FF000000"/>
        <rFont val="宋体"/>
        <charset val="134"/>
      </rPr>
      <t>填方路基</t>
    </r>
  </si>
  <si>
    <r>
      <rPr>
        <sz val="11"/>
        <color rgb="FF000000"/>
        <rFont val="宋体"/>
        <charset val="134"/>
      </rPr>
      <t>204-1</t>
    </r>
  </si>
  <si>
    <r>
      <rPr>
        <sz val="11"/>
        <color rgb="FF000000"/>
        <rFont val="宋体"/>
        <charset val="134"/>
      </rPr>
      <t>路基填筑（包括填前压实）</t>
    </r>
  </si>
  <si>
    <r>
      <rPr>
        <sz val="11"/>
        <color rgb="FF000000"/>
        <rFont val="宋体"/>
        <charset val="134"/>
      </rPr>
      <t>-d</t>
    </r>
  </si>
  <si>
    <r>
      <rPr>
        <sz val="11"/>
        <color rgb="FF000000"/>
        <rFont val="宋体"/>
        <charset val="134"/>
      </rPr>
      <t>借土填方</t>
    </r>
  </si>
  <si>
    <r>
      <rPr>
        <sz val="11"/>
        <color rgb="FF000000"/>
        <rFont val="宋体"/>
        <charset val="134"/>
      </rPr>
      <t>-h</t>
    </r>
  </si>
  <si>
    <r>
      <rPr>
        <sz val="11"/>
        <color rgb="FF000000"/>
        <rFont val="宋体"/>
        <charset val="134"/>
      </rPr>
      <t>结构物台背回填</t>
    </r>
  </si>
  <si>
    <r>
      <rPr>
        <sz val="11"/>
        <color rgb="FF000000"/>
        <rFont val="宋体"/>
        <charset val="134"/>
      </rPr>
      <t>-j</t>
    </r>
  </si>
  <si>
    <t>换填透水性材料</t>
  </si>
  <si>
    <r>
      <rPr>
        <sz val="11"/>
        <color rgb="FF000000"/>
        <rFont val="宋体"/>
        <charset val="134"/>
      </rPr>
      <t>209-3</t>
    </r>
  </si>
  <si>
    <r>
      <rPr>
        <sz val="11"/>
        <color rgb="FF000000"/>
        <rFont val="宋体"/>
        <charset val="134"/>
      </rPr>
      <t>砌体挡土墙</t>
    </r>
  </si>
  <si>
    <t>浆砌片石</t>
  </si>
  <si>
    <t>浆砌块石</t>
  </si>
  <si>
    <r>
      <rPr>
        <sz val="11"/>
        <color rgb="FF000000"/>
        <rFont val="宋体"/>
        <charset val="134"/>
      </rPr>
      <t>209-5</t>
    </r>
  </si>
  <si>
    <r>
      <rPr>
        <sz val="11"/>
        <color rgb="FF000000"/>
        <rFont val="宋体"/>
        <charset val="134"/>
      </rPr>
      <t>混凝土挡土墙</t>
    </r>
  </si>
  <si>
    <t>C20混凝土帽石</t>
  </si>
  <si>
    <t>清单  第200章  合计   人民币    元</t>
  </si>
  <si>
    <r>
      <rPr>
        <b/>
        <sz val="12"/>
        <color rgb="FF000000"/>
        <rFont val="宋体"/>
        <charset val="134"/>
      </rPr>
      <t>清单  第300章  路 面</t>
    </r>
  </si>
  <si>
    <r>
      <rPr>
        <sz val="11"/>
        <color rgb="FF000000"/>
        <rFont val="宋体"/>
        <charset val="134"/>
      </rPr>
      <t>302</t>
    </r>
  </si>
  <si>
    <r>
      <rPr>
        <sz val="11"/>
        <color rgb="FF000000"/>
        <rFont val="宋体"/>
        <charset val="134"/>
      </rPr>
      <t>垫层</t>
    </r>
  </si>
  <si>
    <r>
      <rPr>
        <sz val="11"/>
        <color rgb="FF000000"/>
        <rFont val="宋体"/>
        <charset val="134"/>
      </rPr>
      <t>302-2</t>
    </r>
  </si>
  <si>
    <r>
      <rPr>
        <sz val="11"/>
        <color rgb="FF000000"/>
        <rFont val="宋体"/>
        <charset val="134"/>
      </rPr>
      <t>砂砾垫层</t>
    </r>
  </si>
  <si>
    <t>厚200mm</t>
  </si>
  <si>
    <r>
      <rPr>
        <sz val="11"/>
        <color rgb="FF000000"/>
        <rFont val="宋体"/>
        <charset val="134"/>
      </rPr>
      <t>m2</t>
    </r>
  </si>
  <si>
    <t>厚150mm</t>
  </si>
  <si>
    <r>
      <rPr>
        <sz val="11"/>
        <color rgb="FF000000"/>
        <rFont val="宋体"/>
        <charset val="134"/>
      </rPr>
      <t>304</t>
    </r>
  </si>
  <si>
    <r>
      <rPr>
        <sz val="11"/>
        <color rgb="FF000000"/>
        <rFont val="宋体"/>
        <charset val="134"/>
      </rPr>
      <t>水泥稳定土底基层、基层</t>
    </r>
  </si>
  <si>
    <r>
      <rPr>
        <sz val="11"/>
        <color rgb="FF000000"/>
        <rFont val="宋体"/>
        <charset val="134"/>
      </rPr>
      <t>304-1</t>
    </r>
  </si>
  <si>
    <t>水泥稳定碎石底基层</t>
  </si>
  <si>
    <t>厚200mm水泥剂量4%</t>
  </si>
  <si>
    <r>
      <rPr>
        <sz val="11"/>
        <color rgb="FF000000"/>
        <rFont val="宋体"/>
        <charset val="134"/>
      </rPr>
      <t>304-3</t>
    </r>
  </si>
  <si>
    <t>水泥稳定碎石基层</t>
  </si>
  <si>
    <r>
      <rPr>
        <sz val="11"/>
        <color rgb="FF000000"/>
        <rFont val="宋体"/>
        <charset val="134"/>
      </rPr>
      <t>308</t>
    </r>
  </si>
  <si>
    <r>
      <rPr>
        <sz val="11"/>
        <color rgb="FF000000"/>
        <rFont val="宋体"/>
        <charset val="134"/>
      </rPr>
      <t>透层和黏层</t>
    </r>
  </si>
  <si>
    <r>
      <rPr>
        <sz val="11"/>
        <color rgb="FF000000"/>
        <rFont val="宋体"/>
        <charset val="134"/>
      </rPr>
      <t>308-2</t>
    </r>
  </si>
  <si>
    <r>
      <rPr>
        <sz val="11"/>
        <color rgb="FF000000"/>
        <rFont val="宋体"/>
        <charset val="134"/>
      </rPr>
      <t>黏层</t>
    </r>
  </si>
  <si>
    <r>
      <rPr>
        <sz val="11"/>
        <color rgb="FF000000"/>
        <rFont val="宋体"/>
        <charset val="134"/>
      </rPr>
      <t>309</t>
    </r>
  </si>
  <si>
    <r>
      <rPr>
        <sz val="11"/>
        <color rgb="FF000000"/>
        <rFont val="宋体"/>
        <charset val="134"/>
      </rPr>
      <t>热拌沥青混合料面层</t>
    </r>
  </si>
  <si>
    <r>
      <rPr>
        <sz val="11"/>
        <color rgb="FF000000"/>
        <rFont val="宋体"/>
        <charset val="134"/>
      </rPr>
      <t>309-2</t>
    </r>
  </si>
  <si>
    <r>
      <rPr>
        <sz val="11"/>
        <color rgb="FF000000"/>
        <rFont val="宋体"/>
        <charset val="134"/>
      </rPr>
      <t>中粒式沥青混凝土</t>
    </r>
  </si>
  <si>
    <t>厚60mm</t>
  </si>
  <si>
    <r>
      <rPr>
        <sz val="11"/>
        <color rgb="FF000000"/>
        <rFont val="宋体"/>
        <charset val="134"/>
      </rPr>
      <t>310</t>
    </r>
  </si>
  <si>
    <r>
      <rPr>
        <sz val="11"/>
        <color rgb="FF000000"/>
        <rFont val="宋体"/>
        <charset val="134"/>
      </rPr>
      <t>沥青表面处治与封层</t>
    </r>
  </si>
  <si>
    <r>
      <rPr>
        <sz val="11"/>
        <color rgb="FF000000"/>
        <rFont val="宋体"/>
        <charset val="134"/>
      </rPr>
      <t>310-2</t>
    </r>
  </si>
  <si>
    <t>碎石封层</t>
  </si>
  <si>
    <r>
      <rPr>
        <sz val="11"/>
        <color rgb="FF000000"/>
        <rFont val="宋体"/>
        <charset val="134"/>
      </rPr>
      <t>311</t>
    </r>
  </si>
  <si>
    <r>
      <rPr>
        <sz val="11"/>
        <color rgb="FF000000"/>
        <rFont val="宋体"/>
        <charset val="134"/>
      </rPr>
      <t>改性沥青及改性沥清混合料</t>
    </r>
  </si>
  <si>
    <r>
      <rPr>
        <sz val="11"/>
        <color rgb="FF000000"/>
        <rFont val="宋体"/>
        <charset val="134"/>
      </rPr>
      <t>311-1</t>
    </r>
  </si>
  <si>
    <r>
      <rPr>
        <sz val="11"/>
        <color rgb="FF000000"/>
        <rFont val="宋体"/>
        <charset val="134"/>
      </rPr>
      <t>细粒式改性沥青混合料路面</t>
    </r>
  </si>
  <si>
    <t>厚40mmAC-10</t>
  </si>
  <si>
    <t>厚40mmAC-13</t>
  </si>
  <si>
    <r>
      <rPr>
        <sz val="11"/>
        <color rgb="FF000000"/>
        <rFont val="宋体"/>
        <charset val="134"/>
      </rPr>
      <t>312</t>
    </r>
  </si>
  <si>
    <r>
      <rPr>
        <sz val="11"/>
        <color rgb="FF000000"/>
        <rFont val="宋体"/>
        <charset val="134"/>
      </rPr>
      <t>水泥混凝土面板</t>
    </r>
  </si>
  <si>
    <r>
      <rPr>
        <sz val="11"/>
        <color rgb="FF000000"/>
        <rFont val="宋体"/>
        <charset val="134"/>
      </rPr>
      <t>312-1</t>
    </r>
  </si>
  <si>
    <t>混凝土路面</t>
  </si>
  <si>
    <t>m2</t>
  </si>
  <si>
    <t>恢复台阶</t>
  </si>
  <si>
    <r>
      <rPr>
        <sz val="11"/>
        <color rgb="FF000000"/>
        <rFont val="宋体"/>
        <charset val="134"/>
      </rPr>
      <t>313</t>
    </r>
  </si>
  <si>
    <r>
      <rPr>
        <sz val="11"/>
        <color rgb="FF000000"/>
        <rFont val="宋体"/>
        <charset val="134"/>
      </rPr>
      <t>培土路肩、中央分隔带回填土、土路肩加固及路缘石</t>
    </r>
  </si>
  <si>
    <t>313-6</t>
  </si>
  <si>
    <t>花岗岩路缘石</t>
  </si>
  <si>
    <r>
      <rPr>
        <sz val="11"/>
        <color rgb="FF000000"/>
        <rFont val="宋体"/>
        <charset val="134"/>
      </rPr>
      <t>313-7</t>
    </r>
  </si>
  <si>
    <t>15#细粒水泥混凝土靠背</t>
  </si>
  <si>
    <r>
      <rPr>
        <sz val="11"/>
        <color rgb="FF000000"/>
        <rFont val="宋体"/>
        <charset val="134"/>
      </rPr>
      <t>314</t>
    </r>
  </si>
  <si>
    <r>
      <rPr>
        <sz val="11"/>
        <color rgb="FF000000"/>
        <rFont val="宋体"/>
        <charset val="134"/>
      </rPr>
      <t>路面及中央分隔带排水</t>
    </r>
  </si>
  <si>
    <r>
      <rPr>
        <sz val="11"/>
        <color rgb="FF000000"/>
        <rFont val="宋体"/>
        <charset val="134"/>
      </rPr>
      <t>314-1</t>
    </r>
  </si>
  <si>
    <t>排水管D=300</t>
  </si>
  <si>
    <r>
      <rPr>
        <sz val="11"/>
        <color rgb="FF000000"/>
        <rFont val="宋体"/>
        <charset val="134"/>
      </rPr>
      <t>m</t>
    </r>
  </si>
  <si>
    <r>
      <rPr>
        <sz val="11"/>
        <color rgb="FF000000"/>
        <rFont val="宋体"/>
        <charset val="134"/>
      </rPr>
      <t>314-2</t>
    </r>
  </si>
  <si>
    <t>纵向雨水沟（管）D=500</t>
  </si>
  <si>
    <r>
      <rPr>
        <sz val="11"/>
        <color rgb="FF000000"/>
        <rFont val="宋体"/>
        <charset val="134"/>
      </rPr>
      <t>314-3</t>
    </r>
  </si>
  <si>
    <t>集水井</t>
  </si>
  <si>
    <r>
      <rPr>
        <sz val="11"/>
        <color rgb="FF000000"/>
        <rFont val="宋体"/>
        <charset val="134"/>
      </rPr>
      <t>座</t>
    </r>
  </si>
  <si>
    <t>防盗检查井</t>
  </si>
  <si>
    <t>雨水井</t>
  </si>
  <si>
    <t>314-8</t>
  </si>
  <si>
    <t>回填撼砂</t>
  </si>
  <si>
    <t>314-9</t>
  </si>
  <si>
    <t>吐口</t>
  </si>
  <si>
    <t>路面拉毛</t>
  </si>
  <si>
    <t>316-1</t>
  </si>
  <si>
    <t>恢复人行道板</t>
  </si>
  <si>
    <t>树池</t>
  </si>
  <si>
    <t>花岗岩边石</t>
  </si>
  <si>
    <t>挖硬土</t>
  </si>
  <si>
    <t>回填种植土</t>
  </si>
  <si>
    <t>清单  第300章  合计   人民币  元</t>
  </si>
  <si>
    <r>
      <rPr>
        <b/>
        <sz val="12"/>
        <color rgb="FF000000"/>
        <rFont val="宋体"/>
        <charset val="134"/>
      </rPr>
      <t>清单  第400章  桥梁、涵洞</t>
    </r>
  </si>
  <si>
    <r>
      <rPr>
        <sz val="11"/>
        <color rgb="FF000000"/>
        <rFont val="宋体"/>
        <charset val="134"/>
      </rPr>
      <t>403</t>
    </r>
  </si>
  <si>
    <r>
      <rPr>
        <sz val="11"/>
        <color rgb="FF000000"/>
        <rFont val="宋体"/>
        <charset val="134"/>
      </rPr>
      <t>钢筋</t>
    </r>
  </si>
  <si>
    <r>
      <rPr>
        <sz val="11"/>
        <color rgb="FF000000"/>
        <rFont val="宋体"/>
        <charset val="134"/>
      </rPr>
      <t>403-1</t>
    </r>
  </si>
  <si>
    <r>
      <rPr>
        <sz val="11"/>
        <color rgb="FF000000"/>
        <rFont val="宋体"/>
        <charset val="134"/>
      </rPr>
      <t>基础钢筋（含灌注桩、承台、桩系梁、沉桩、沉井等）</t>
    </r>
  </si>
  <si>
    <r>
      <rPr>
        <sz val="11"/>
        <color rgb="FF000000"/>
        <rFont val="宋体"/>
        <charset val="134"/>
      </rPr>
      <t>带肋钢筋（HRB335、HRB400）</t>
    </r>
  </si>
  <si>
    <r>
      <rPr>
        <sz val="11"/>
        <color rgb="FF000000"/>
        <rFont val="宋体"/>
        <charset val="134"/>
      </rPr>
      <t>kg</t>
    </r>
  </si>
  <si>
    <r>
      <rPr>
        <sz val="11"/>
        <color rgb="FF000000"/>
        <rFont val="宋体"/>
        <charset val="134"/>
      </rPr>
      <t>403-2</t>
    </r>
  </si>
  <si>
    <r>
      <rPr>
        <sz val="11"/>
        <color rgb="FF000000"/>
        <rFont val="宋体"/>
        <charset val="134"/>
      </rPr>
      <t>下部结构钢筋</t>
    </r>
  </si>
  <si>
    <r>
      <rPr>
        <sz val="11"/>
        <color rgb="FF000000"/>
        <rFont val="宋体"/>
        <charset val="134"/>
      </rPr>
      <t>光圆钢筋（HPB235、HPB300）</t>
    </r>
  </si>
  <si>
    <r>
      <rPr>
        <sz val="11"/>
        <color rgb="FF000000"/>
        <rFont val="宋体"/>
        <charset val="134"/>
      </rPr>
      <t>403-3</t>
    </r>
  </si>
  <si>
    <r>
      <rPr>
        <sz val="11"/>
        <color rgb="FF000000"/>
        <rFont val="宋体"/>
        <charset val="134"/>
      </rPr>
      <t>上部结构钢筋</t>
    </r>
  </si>
  <si>
    <r>
      <rPr>
        <sz val="11"/>
        <color rgb="FF000000"/>
        <rFont val="宋体"/>
        <charset val="134"/>
      </rPr>
      <t>403-4</t>
    </r>
  </si>
  <si>
    <r>
      <rPr>
        <sz val="11"/>
        <color rgb="FF000000"/>
        <rFont val="宋体"/>
        <charset val="134"/>
      </rPr>
      <t>附属结构钢筋</t>
    </r>
  </si>
  <si>
    <t>403-5</t>
  </si>
  <si>
    <t>栏杆钢板、钢管</t>
  </si>
  <si>
    <t>基础预埋钢板</t>
  </si>
  <si>
    <t>钢管护栏</t>
  </si>
  <si>
    <r>
      <rPr>
        <sz val="11"/>
        <color rgb="FF000000"/>
        <rFont val="宋体"/>
        <charset val="134"/>
      </rPr>
      <t>404</t>
    </r>
  </si>
  <si>
    <r>
      <rPr>
        <sz val="11"/>
        <color rgb="FF000000"/>
        <rFont val="宋体"/>
        <charset val="134"/>
      </rPr>
      <t>基础挖方及回填</t>
    </r>
  </si>
  <si>
    <r>
      <rPr>
        <sz val="11"/>
        <color rgb="FF000000"/>
        <rFont val="宋体"/>
        <charset val="134"/>
      </rPr>
      <t>404-1</t>
    </r>
  </si>
  <si>
    <r>
      <rPr>
        <sz val="11"/>
        <color rgb="FF000000"/>
        <rFont val="宋体"/>
        <charset val="134"/>
      </rPr>
      <t>干处挖土方</t>
    </r>
  </si>
  <si>
    <r>
      <rPr>
        <sz val="11"/>
        <color rgb="FF000000"/>
        <rFont val="宋体"/>
        <charset val="134"/>
      </rPr>
      <t>404-3</t>
    </r>
  </si>
  <si>
    <r>
      <rPr>
        <sz val="11"/>
        <color rgb="FF000000"/>
        <rFont val="宋体"/>
        <charset val="134"/>
      </rPr>
      <t>干处挖石方</t>
    </r>
  </si>
  <si>
    <r>
      <rPr>
        <sz val="11"/>
        <color rgb="FF000000"/>
        <rFont val="宋体"/>
        <charset val="134"/>
      </rPr>
      <t>410</t>
    </r>
  </si>
  <si>
    <r>
      <rPr>
        <sz val="11"/>
        <color rgb="FF000000"/>
        <rFont val="宋体"/>
        <charset val="134"/>
      </rPr>
      <t>结构混凝土工程</t>
    </r>
  </si>
  <si>
    <r>
      <rPr>
        <sz val="11"/>
        <color rgb="FF000000"/>
        <rFont val="宋体"/>
        <charset val="134"/>
      </rPr>
      <t>410-1</t>
    </r>
  </si>
  <si>
    <r>
      <rPr>
        <sz val="11"/>
        <color rgb="FF000000"/>
        <rFont val="宋体"/>
        <charset val="134"/>
      </rPr>
      <t>混凝土基础（包括支撑梁、桩基承台、桩系梁，但不包括桩基）</t>
    </r>
  </si>
  <si>
    <r>
      <rPr>
        <sz val="11"/>
        <color rgb="FF000000"/>
        <rFont val="宋体"/>
        <charset val="134"/>
      </rPr>
      <t>410-2</t>
    </r>
  </si>
  <si>
    <r>
      <rPr>
        <sz val="11"/>
        <color rgb="FF000000"/>
        <rFont val="宋体"/>
        <charset val="134"/>
      </rPr>
      <t>混凝土下部结构</t>
    </r>
  </si>
  <si>
    <r>
      <rPr>
        <sz val="11"/>
        <color rgb="FF000000"/>
        <rFont val="宋体"/>
        <charset val="134"/>
      </rPr>
      <t>桥台混凝土</t>
    </r>
  </si>
  <si>
    <r>
      <rPr>
        <sz val="11"/>
        <color rgb="FF000000"/>
        <rFont val="宋体"/>
        <charset val="134"/>
      </rPr>
      <t>桥墩混凝土</t>
    </r>
  </si>
  <si>
    <r>
      <rPr>
        <sz val="11"/>
        <color rgb="FF000000"/>
        <rFont val="宋体"/>
        <charset val="134"/>
      </rPr>
      <t>盖梁混凝土</t>
    </r>
  </si>
  <si>
    <r>
      <rPr>
        <sz val="11"/>
        <color rgb="FF000000"/>
        <rFont val="宋体"/>
        <charset val="134"/>
      </rPr>
      <t>台帽混凝土</t>
    </r>
  </si>
  <si>
    <r>
      <rPr>
        <sz val="11"/>
        <color rgb="FF000000"/>
        <rFont val="宋体"/>
        <charset val="134"/>
      </rPr>
      <t>410-5</t>
    </r>
  </si>
  <si>
    <r>
      <rPr>
        <sz val="11"/>
        <color rgb="FF000000"/>
        <rFont val="宋体"/>
        <charset val="134"/>
      </rPr>
      <t>桥梁上部结构现浇整体化混凝土</t>
    </r>
  </si>
  <si>
    <r>
      <rPr>
        <sz val="11"/>
        <color rgb="FF000000"/>
        <rFont val="宋体"/>
        <charset val="134"/>
      </rPr>
      <t>410-6</t>
    </r>
  </si>
  <si>
    <r>
      <rPr>
        <sz val="11"/>
        <color rgb="FF000000"/>
        <rFont val="宋体"/>
        <charset val="134"/>
      </rPr>
      <t>现浇混凝土附属结构</t>
    </r>
  </si>
  <si>
    <t>C20人行道障碍处理混凝土</t>
  </si>
  <si>
    <t>C25挡墙混凝土</t>
  </si>
  <si>
    <t xml:space="preserve">C30搭板桥铭碑基础混凝土 </t>
  </si>
  <si>
    <t>C35挡块混凝土</t>
  </si>
  <si>
    <r>
      <rPr>
        <sz val="11"/>
        <color rgb="FF000000"/>
        <rFont val="宋体"/>
        <charset val="134"/>
      </rPr>
      <t>-e</t>
    </r>
  </si>
  <si>
    <t>C40栏杆、路灯基础、支座混凝土</t>
  </si>
  <si>
    <r>
      <rPr>
        <sz val="11"/>
        <color rgb="FF000000"/>
        <rFont val="宋体"/>
        <charset val="134"/>
      </rPr>
      <t>410-7</t>
    </r>
  </si>
  <si>
    <r>
      <rPr>
        <sz val="11"/>
        <color rgb="FF000000"/>
        <rFont val="宋体"/>
        <charset val="134"/>
      </rPr>
      <t>预制混凝土附属结构</t>
    </r>
  </si>
  <si>
    <r>
      <rPr>
        <sz val="11"/>
        <color rgb="FF000000"/>
        <rFont val="宋体"/>
        <charset val="134"/>
      </rPr>
      <t>411</t>
    </r>
  </si>
  <si>
    <r>
      <rPr>
        <sz val="11"/>
        <color rgb="FF000000"/>
        <rFont val="宋体"/>
        <charset val="134"/>
      </rPr>
      <t>预应力混凝土工程</t>
    </r>
  </si>
  <si>
    <r>
      <rPr>
        <sz val="11"/>
        <color rgb="FF000000"/>
        <rFont val="宋体"/>
        <charset val="134"/>
      </rPr>
      <t>411-5</t>
    </r>
  </si>
  <si>
    <r>
      <rPr>
        <sz val="11"/>
        <color rgb="FF000000"/>
        <rFont val="宋体"/>
        <charset val="134"/>
      </rPr>
      <t>后张法预应力钢绞线</t>
    </r>
  </si>
  <si>
    <r>
      <rPr>
        <sz val="11"/>
        <color rgb="FF000000"/>
        <rFont val="宋体"/>
        <charset val="134"/>
      </rPr>
      <t>411-7</t>
    </r>
  </si>
  <si>
    <t>现浇C50预应力混凝土上部结构</t>
  </si>
  <si>
    <r>
      <rPr>
        <sz val="11"/>
        <color rgb="FF000000"/>
        <rFont val="宋体"/>
        <charset val="134"/>
      </rPr>
      <t>411-8</t>
    </r>
  </si>
  <si>
    <t>预制c50预应力混凝土上部结构</t>
  </si>
  <si>
    <r>
      <rPr>
        <sz val="11"/>
        <color rgb="FF000000"/>
        <rFont val="宋体"/>
        <charset val="134"/>
      </rPr>
      <t>413</t>
    </r>
  </si>
  <si>
    <r>
      <rPr>
        <sz val="11"/>
        <color rgb="FF000000"/>
        <rFont val="宋体"/>
        <charset val="134"/>
      </rPr>
      <t>砌石工程</t>
    </r>
  </si>
  <si>
    <t>413-5</t>
  </si>
  <si>
    <r>
      <rPr>
        <sz val="11"/>
        <color rgb="FF000000"/>
        <rFont val="宋体"/>
        <charset val="134"/>
      </rPr>
      <t>415</t>
    </r>
  </si>
  <si>
    <r>
      <rPr>
        <sz val="11"/>
        <color rgb="FF000000"/>
        <rFont val="宋体"/>
        <charset val="134"/>
      </rPr>
      <t>桥面铺装</t>
    </r>
  </si>
  <si>
    <r>
      <rPr>
        <sz val="11"/>
        <color rgb="FF000000"/>
        <rFont val="宋体"/>
        <charset val="134"/>
      </rPr>
      <t>415-1</t>
    </r>
  </si>
  <si>
    <r>
      <rPr>
        <sz val="11"/>
        <color rgb="FF000000"/>
        <rFont val="宋体"/>
        <charset val="134"/>
      </rPr>
      <t>沥青混凝土桥面铺装</t>
    </r>
  </si>
  <si>
    <r>
      <rPr>
        <sz val="11"/>
        <color rgb="FF000000"/>
        <rFont val="宋体"/>
        <charset val="134"/>
      </rPr>
      <t>415-2</t>
    </r>
  </si>
  <si>
    <r>
      <rPr>
        <sz val="11"/>
        <color rgb="FF000000"/>
        <rFont val="宋体"/>
        <charset val="134"/>
      </rPr>
      <t>水泥混凝土桥面铺装</t>
    </r>
  </si>
  <si>
    <r>
      <rPr>
        <sz val="11"/>
        <color rgb="FF000000"/>
        <rFont val="宋体"/>
        <charset val="134"/>
      </rPr>
      <t>415-3</t>
    </r>
  </si>
  <si>
    <r>
      <rPr>
        <sz val="11"/>
        <color rgb="FF000000"/>
        <rFont val="宋体"/>
        <charset val="134"/>
      </rPr>
      <t>防水层</t>
    </r>
  </si>
  <si>
    <r>
      <rPr>
        <sz val="11"/>
        <color rgb="FF000000"/>
        <rFont val="宋体"/>
        <charset val="134"/>
      </rPr>
      <t>铺设防水层</t>
    </r>
  </si>
  <si>
    <r>
      <rPr>
        <sz val="11"/>
        <color rgb="FF000000"/>
        <rFont val="宋体"/>
        <charset val="134"/>
      </rPr>
      <t>415-4</t>
    </r>
  </si>
  <si>
    <r>
      <rPr>
        <sz val="11"/>
        <color rgb="FF000000"/>
        <rFont val="宋体"/>
        <charset val="134"/>
      </rPr>
      <t>桥面排水</t>
    </r>
  </si>
  <si>
    <r>
      <rPr>
        <sz val="11"/>
        <color rgb="FF000000"/>
        <rFont val="宋体"/>
        <charset val="134"/>
      </rPr>
      <t>竖、横向集中排水管</t>
    </r>
  </si>
  <si>
    <r>
      <rPr>
        <sz val="11"/>
        <color rgb="FF000000"/>
        <rFont val="宋体"/>
        <charset val="134"/>
      </rPr>
      <t>-a-1</t>
    </r>
  </si>
  <si>
    <r>
      <rPr>
        <sz val="11"/>
        <color rgb="FF000000"/>
        <rFont val="宋体"/>
        <charset val="134"/>
      </rPr>
      <t>铸铁管</t>
    </r>
  </si>
  <si>
    <r>
      <rPr>
        <sz val="11"/>
        <color rgb="FF000000"/>
        <rFont val="宋体"/>
        <charset val="134"/>
      </rPr>
      <t>-a-2</t>
    </r>
  </si>
  <si>
    <r>
      <rPr>
        <sz val="11"/>
        <color rgb="FF000000"/>
        <rFont val="宋体"/>
        <charset val="134"/>
      </rPr>
      <t>钢管</t>
    </r>
  </si>
  <si>
    <r>
      <rPr>
        <sz val="11"/>
        <color rgb="FF000000"/>
        <rFont val="宋体"/>
        <charset val="134"/>
      </rPr>
      <t>-a-4</t>
    </r>
  </si>
  <si>
    <t>玻纤格栅</t>
  </si>
  <si>
    <r>
      <rPr>
        <sz val="11"/>
        <color rgb="FF000000"/>
        <rFont val="宋体"/>
        <charset val="134"/>
      </rPr>
      <t>416</t>
    </r>
  </si>
  <si>
    <r>
      <rPr>
        <sz val="11"/>
        <color rgb="FF000000"/>
        <rFont val="宋体"/>
        <charset val="134"/>
      </rPr>
      <t>桥梁支座</t>
    </r>
  </si>
  <si>
    <r>
      <rPr>
        <sz val="11"/>
        <color rgb="FF000000"/>
        <rFont val="宋体"/>
        <charset val="134"/>
      </rPr>
      <t>416-2</t>
    </r>
  </si>
  <si>
    <r>
      <rPr>
        <sz val="11"/>
        <color rgb="FF000000"/>
        <rFont val="宋体"/>
        <charset val="134"/>
      </rPr>
      <t>盆式支座</t>
    </r>
  </si>
  <si>
    <r>
      <rPr>
        <sz val="11"/>
        <color rgb="FF000000"/>
        <rFont val="宋体"/>
        <charset val="134"/>
      </rPr>
      <t>个</t>
    </r>
  </si>
  <si>
    <r>
      <rPr>
        <sz val="11"/>
        <color rgb="FF000000"/>
        <rFont val="宋体"/>
        <charset val="134"/>
      </rPr>
      <t>417</t>
    </r>
  </si>
  <si>
    <r>
      <rPr>
        <sz val="11"/>
        <color rgb="FF000000"/>
        <rFont val="宋体"/>
        <charset val="134"/>
      </rPr>
      <t>桥梁接缝和伸缩装置</t>
    </r>
  </si>
  <si>
    <r>
      <rPr>
        <sz val="11"/>
        <color rgb="FF000000"/>
        <rFont val="宋体"/>
        <charset val="134"/>
      </rPr>
      <t>417-2</t>
    </r>
  </si>
  <si>
    <t>模数式D120伸缩装置</t>
  </si>
  <si>
    <t>422-1</t>
  </si>
  <si>
    <t>硅烷表面浸渍</t>
  </si>
  <si>
    <t>清单  第400章  合计   人民币     元</t>
  </si>
  <si>
    <r>
      <rPr>
        <b/>
        <sz val="12"/>
        <color rgb="FF000000"/>
        <rFont val="宋体"/>
        <charset val="134"/>
      </rPr>
      <t>清单  第600章  安全设施及预埋管线</t>
    </r>
  </si>
  <si>
    <r>
      <rPr>
        <sz val="11"/>
        <color rgb="FF000000"/>
        <rFont val="宋体"/>
        <charset val="134"/>
      </rPr>
      <t>604</t>
    </r>
  </si>
  <si>
    <r>
      <rPr>
        <sz val="11"/>
        <color rgb="FF000000"/>
        <rFont val="宋体"/>
        <charset val="134"/>
      </rPr>
      <t>道路交通标志</t>
    </r>
  </si>
  <si>
    <r>
      <rPr>
        <sz val="11"/>
        <color rgb="FF000000"/>
        <rFont val="宋体"/>
        <charset val="134"/>
      </rPr>
      <t>604-1</t>
    </r>
  </si>
  <si>
    <r>
      <rPr>
        <sz val="11"/>
        <color rgb="FF000000"/>
        <rFont val="宋体"/>
        <charset val="134"/>
      </rPr>
      <t>单柱式交通标志</t>
    </r>
  </si>
  <si>
    <t>桥梁公示牌</t>
  </si>
  <si>
    <t>禁令标志</t>
  </si>
  <si>
    <r>
      <rPr>
        <sz val="11"/>
        <color rgb="FF000000"/>
        <rFont val="宋体"/>
        <charset val="134"/>
      </rPr>
      <t>604-5</t>
    </r>
  </si>
  <si>
    <r>
      <rPr>
        <sz val="11"/>
        <color rgb="FF000000"/>
        <rFont val="宋体"/>
        <charset val="134"/>
      </rPr>
      <t>单悬臂式交通标志</t>
    </r>
  </si>
  <si>
    <t>3220*1800移位利用</t>
  </si>
  <si>
    <t>A1100移位利用</t>
  </si>
  <si>
    <r>
      <rPr>
        <sz val="11"/>
        <color rgb="FF000000"/>
        <rFont val="宋体"/>
        <charset val="134"/>
      </rPr>
      <t>605</t>
    </r>
  </si>
  <si>
    <r>
      <rPr>
        <sz val="11"/>
        <color rgb="FF000000"/>
        <rFont val="宋体"/>
        <charset val="134"/>
      </rPr>
      <t>道路交通标线</t>
    </r>
  </si>
  <si>
    <r>
      <rPr>
        <sz val="11"/>
        <color rgb="FF000000"/>
        <rFont val="宋体"/>
        <charset val="134"/>
      </rPr>
      <t>605-1</t>
    </r>
  </si>
  <si>
    <r>
      <rPr>
        <sz val="11"/>
        <color rgb="FF000000"/>
        <rFont val="宋体"/>
        <charset val="134"/>
      </rPr>
      <t>热熔型涂料路面标线</t>
    </r>
  </si>
  <si>
    <t>反光型</t>
  </si>
  <si>
    <t>清单  第600章  合计   人民币      元</t>
  </si>
  <si>
    <r>
      <rPr>
        <sz val="8"/>
        <color rgb="FF000000"/>
        <rFont val="宋体"/>
        <charset val="134"/>
      </rPr>
      <t>清单   第 21 页</t>
    </r>
  </si>
  <si>
    <r>
      <rPr>
        <sz val="8"/>
        <color rgb="FF000000"/>
        <rFont val="宋体"/>
        <charset val="134"/>
      </rPr>
      <t>共 21 页</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</si>
</sst>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b/>
      <sz val="18"/>
      <color rgb="FF000000"/>
      <name val="宋体"/>
      <charset val="134"/>
    </font>
    <font>
      <sz val="10"/>
      <color rgb="FF000000"/>
      <name val="宋体"/>
      <charset val="134"/>
    </font>
    <font>
      <sz val="8"/>
      <color rgb="FF000000"/>
      <name val="宋体"/>
      <charset val="134"/>
    </font>
    <font>
      <b/>
      <sz val="12"/>
      <color rgb="FF000000"/>
      <name val="宋体"/>
      <charset val="134"/>
    </font>
    <font>
      <b/>
      <sz val="11"/>
      <color rgb="FF000000"/>
      <name val="宋体"/>
      <charset val="134"/>
    </font>
    <font>
      <sz val="11"/>
      <color rgb="FF000000"/>
      <name val="宋体"/>
      <charset val="134"/>
    </font>
    <font>
      <sz val="11"/>
      <color rgb="FF000000"/>
      <name val="Arial Narrow"/>
      <charset val="134"/>
    </font>
    <font>
      <sz val="11"/>
      <color rgb="FF000000"/>
      <name val="宋体"/>
      <charset val="134"/>
      <scheme val="minor"/>
    </font>
    <font>
      <sz val="12"/>
      <color theme="1"/>
      <name val="宋体"/>
      <charset val="134"/>
      <scheme val="minor"/>
    </font>
    <font>
      <b/>
      <sz val="12"/>
      <color theme="1"/>
      <name val="Calibri"/>
      <charset val="134"/>
    </font>
    <font>
      <sz val="12"/>
      <color theme="1"/>
      <name val="Calibri"/>
      <charset val="134"/>
    </font>
    <font>
      <b/>
      <sz val="20"/>
      <color theme="1"/>
      <name val="宋体"/>
      <charset val="134"/>
      <scheme val="minor"/>
    </font>
    <font>
      <b/>
      <sz val="36"/>
      <color theme="1"/>
      <name val="华文中宋"/>
      <charset val="134"/>
    </font>
    <font>
      <sz val="11"/>
      <color theme="1"/>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2"/>
      <color theme="1"/>
      <name val="宋体"/>
      <charset val="134"/>
    </font>
    <font>
      <sz val="12"/>
      <color theme="1"/>
      <name val="宋体"/>
      <charset val="134"/>
    </font>
    <font>
      <sz val="12"/>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s>
  <borders count="25">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1" fillId="1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2" borderId="21" applyNumberFormat="0" applyFont="0" applyAlignment="0" applyProtection="0">
      <alignment vertical="center"/>
    </xf>
    <xf numFmtId="0" fontId="15" fillId="16"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20" applyNumberFormat="0" applyFill="0" applyAlignment="0" applyProtection="0">
      <alignment vertical="center"/>
    </xf>
    <xf numFmtId="0" fontId="24" fillId="0" borderId="20" applyNumberFormat="0" applyFill="0" applyAlignment="0" applyProtection="0">
      <alignment vertical="center"/>
    </xf>
    <xf numFmtId="0" fontId="15" fillId="33" borderId="0" applyNumberFormat="0" applyBorder="0" applyAlignment="0" applyProtection="0">
      <alignment vertical="center"/>
    </xf>
    <xf numFmtId="0" fontId="27" fillId="0" borderId="24" applyNumberFormat="0" applyFill="0" applyAlignment="0" applyProtection="0">
      <alignment vertical="center"/>
    </xf>
    <xf numFmtId="0" fontId="15" fillId="11" borderId="0" applyNumberFormat="0" applyBorder="0" applyAlignment="0" applyProtection="0">
      <alignment vertical="center"/>
    </xf>
    <xf numFmtId="0" fontId="17" fillId="7" borderId="18" applyNumberFormat="0" applyAlignment="0" applyProtection="0">
      <alignment vertical="center"/>
    </xf>
    <xf numFmtId="0" fontId="26" fillId="7" borderId="22" applyNumberFormat="0" applyAlignment="0" applyProtection="0">
      <alignment vertical="center"/>
    </xf>
    <xf numFmtId="0" fontId="22" fillId="21" borderId="23" applyNumberFormat="0" applyAlignment="0" applyProtection="0">
      <alignment vertical="center"/>
    </xf>
    <xf numFmtId="0" fontId="14" fillId="29" borderId="0" applyNumberFormat="0" applyBorder="0" applyAlignment="0" applyProtection="0">
      <alignment vertical="center"/>
    </xf>
    <xf numFmtId="0" fontId="15" fillId="32" borderId="0" applyNumberFormat="0" applyBorder="0" applyAlignment="0" applyProtection="0">
      <alignment vertical="center"/>
    </xf>
    <xf numFmtId="0" fontId="19" fillId="0" borderId="19" applyNumberFormat="0" applyFill="0" applyAlignment="0" applyProtection="0">
      <alignment vertical="center"/>
    </xf>
    <xf numFmtId="0" fontId="16" fillId="0" borderId="17" applyNumberFormat="0" applyFill="0" applyAlignment="0" applyProtection="0">
      <alignment vertical="center"/>
    </xf>
    <xf numFmtId="0" fontId="30" fillId="31" borderId="0" applyNumberFormat="0" applyBorder="0" applyAlignment="0" applyProtection="0">
      <alignment vertical="center"/>
    </xf>
    <xf numFmtId="0" fontId="23" fillId="24" borderId="0" applyNumberFormat="0" applyBorder="0" applyAlignment="0" applyProtection="0">
      <alignment vertical="center"/>
    </xf>
    <xf numFmtId="0" fontId="14" fillId="6" borderId="0" applyNumberFormat="0" applyBorder="0" applyAlignment="0" applyProtection="0">
      <alignment vertical="center"/>
    </xf>
    <xf numFmtId="0" fontId="15" fillId="15" borderId="0" applyNumberFormat="0" applyBorder="0" applyAlignment="0" applyProtection="0">
      <alignment vertical="center"/>
    </xf>
    <xf numFmtId="0" fontId="14" fillId="28"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20" borderId="0" applyNumberFormat="0" applyBorder="0" applyAlignment="0" applyProtection="0">
      <alignment vertical="center"/>
    </xf>
    <xf numFmtId="0" fontId="15" fillId="27" borderId="0" applyNumberFormat="0" applyBorder="0" applyAlignment="0" applyProtection="0">
      <alignment vertical="center"/>
    </xf>
    <xf numFmtId="0" fontId="15" fillId="4"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5" fillId="30" borderId="0" applyNumberFormat="0" applyBorder="0" applyAlignment="0" applyProtection="0">
      <alignment vertical="center"/>
    </xf>
    <xf numFmtId="0" fontId="14" fillId="14"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4" fillId="3"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1" fillId="2" borderId="0" xfId="0" applyNumberFormat="1" applyFont="1" applyFill="1" applyBorder="1" applyAlignment="1" applyProtection="1">
      <alignment horizontal="center" vertical="top" wrapText="1"/>
    </xf>
    <xf numFmtId="0" fontId="1" fillId="2" borderId="0" xfId="0" applyNumberFormat="1" applyFont="1" applyFill="1" applyBorder="1" applyAlignment="1" applyProtection="1">
      <alignment horizontal="center" vertical="top" wrapText="1"/>
      <protection locked="0"/>
    </xf>
    <xf numFmtId="0" fontId="2" fillId="2"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right" vertical="center" wrapText="1"/>
    </xf>
    <xf numFmtId="0" fontId="3" fillId="2" borderId="0" xfId="0" applyNumberFormat="1" applyFont="1" applyFill="1" applyBorder="1" applyAlignment="1" applyProtection="1">
      <alignment horizontal="right" vertical="center" wrapText="1"/>
      <protection locked="0"/>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left" vertical="center" wrapText="1"/>
    </xf>
    <xf numFmtId="0" fontId="6"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right" vertical="center" wrapText="1"/>
    </xf>
    <xf numFmtId="0" fontId="7" fillId="2" borderId="4" xfId="0" applyNumberFormat="1" applyFont="1" applyFill="1" applyBorder="1" applyAlignment="1" applyProtection="1">
      <alignment horizontal="right" vertical="center" wrapText="1"/>
    </xf>
    <xf numFmtId="0" fontId="6"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pplyProtection="1">
      <alignment horizontal="left" vertical="center" wrapText="1"/>
    </xf>
    <xf numFmtId="0" fontId="0" fillId="2" borderId="0" xfId="0" applyNumberFormat="1" applyFill="1" applyBorder="1" applyAlignment="1" applyProtection="1">
      <alignment wrapText="1"/>
      <protection locked="0"/>
    </xf>
    <xf numFmtId="0" fontId="0" fillId="0" borderId="0" xfId="0" applyAlignment="1">
      <alignment horizontal="center" vertical="center"/>
    </xf>
    <xf numFmtId="0" fontId="3" fillId="2" borderId="0" xfId="0" applyNumberFormat="1" applyFont="1" applyFill="1" applyBorder="1" applyAlignment="1" applyProtection="1">
      <alignment horizontal="center" vertical="center" wrapText="1"/>
    </xf>
    <xf numFmtId="0" fontId="0" fillId="2" borderId="0" xfId="0" applyNumberFormat="1" applyFill="1" applyBorder="1" applyAlignment="1" applyProtection="1">
      <alignment horizontal="center" wrapText="1"/>
      <protection locked="0"/>
    </xf>
    <xf numFmtId="0" fontId="4" fillId="2" borderId="6"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8" fillId="2" borderId="9"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0" fontId="6" fillId="2" borderId="11" xfId="0" applyNumberFormat="1" applyFont="1" applyFill="1" applyBorder="1" applyAlignment="1" applyProtection="1">
      <alignment horizontal="center" vertical="center" wrapText="1"/>
    </xf>
    <xf numFmtId="0" fontId="5" fillId="2" borderId="12"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wrapText="1"/>
      <protection locked="0"/>
    </xf>
    <xf numFmtId="0" fontId="5" fillId="2" borderId="8"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protection locked="0"/>
    </xf>
    <xf numFmtId="0" fontId="6" fillId="2" borderId="14"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protection locked="0"/>
    </xf>
    <xf numFmtId="0" fontId="7" fillId="2" borderId="16" xfId="0" applyNumberFormat="1" applyFont="1" applyFill="1" applyBorder="1" applyAlignment="1" applyProtection="1">
      <alignment horizontal="right" vertical="center" wrapText="1"/>
    </xf>
    <xf numFmtId="0" fontId="9" fillId="0" borderId="0" xfId="50" applyFont="1">
      <alignment vertical="center"/>
    </xf>
    <xf numFmtId="0" fontId="1" fillId="2" borderId="0" xfId="49" applyNumberFormat="1" applyFont="1" applyFill="1" applyBorder="1" applyAlignment="1" applyProtection="1">
      <alignment horizontal="center" vertical="top" wrapText="1"/>
    </xf>
    <xf numFmtId="0" fontId="1" fillId="2" borderId="0" xfId="49" applyNumberFormat="1" applyFont="1" applyFill="1" applyBorder="1" applyAlignment="1" applyProtection="1">
      <alignment vertical="top" wrapText="1"/>
    </xf>
    <xf numFmtId="0" fontId="10" fillId="0" borderId="0" xfId="50" applyFont="1" applyAlignment="1">
      <alignment horizontal="justify" vertical="center"/>
    </xf>
    <xf numFmtId="0" fontId="11" fillId="0" borderId="0" xfId="50" applyFont="1" applyAlignment="1">
      <alignment horizontal="justify" vertical="center"/>
    </xf>
    <xf numFmtId="0" fontId="11" fillId="0" borderId="0" xfId="50" applyFont="1" applyFill="1" applyAlignment="1">
      <alignment horizontal="justify" vertical="center"/>
    </xf>
    <xf numFmtId="0" fontId="0" fillId="0" borderId="0" xfId="49">
      <alignment vertical="center"/>
    </xf>
    <xf numFmtId="0" fontId="12" fillId="0" borderId="0" xfId="49" applyFont="1" applyAlignment="1">
      <alignment horizontal="center" vertical="center"/>
    </xf>
    <xf numFmtId="0" fontId="0" fillId="0" borderId="0" xfId="49" applyAlignment="1">
      <alignment horizontal="center" vertical="center"/>
    </xf>
    <xf numFmtId="0" fontId="13" fillId="0" borderId="0" xfId="49" applyFont="1" applyAlignment="1">
      <alignment horizontal="center" vertical="center"/>
    </xf>
    <xf numFmtId="14" fontId="12" fillId="0" borderId="0" xfId="49"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B18"/>
  <sheetViews>
    <sheetView workbookViewId="0">
      <selection activeCell="D15" sqref="D15:D16"/>
    </sheetView>
  </sheetViews>
  <sheetFormatPr defaultColWidth="9" defaultRowHeight="13.5" outlineLevelCol="1"/>
  <cols>
    <col min="1" max="1" width="6.5" style="46" customWidth="1"/>
    <col min="2" max="2" width="61" style="46" customWidth="1"/>
    <col min="3" max="3" width="9" style="46" customWidth="1"/>
    <col min="4" max="16384" width="9" style="46"/>
  </cols>
  <sheetData>
    <row r="3" ht="75.75" customHeight="1" spans="2:2">
      <c r="B3" s="47" t="s">
        <v>0</v>
      </c>
    </row>
    <row r="4" ht="31.5" spans="2:2">
      <c r="B4" s="47" t="s">
        <v>1</v>
      </c>
    </row>
    <row r="5" ht="34.5" customHeight="1" spans="2:2">
      <c r="B5" s="48"/>
    </row>
    <row r="6" ht="46.5" spans="2:2">
      <c r="B6" s="49" t="s">
        <v>2</v>
      </c>
    </row>
    <row r="16" ht="172.5" customHeight="1"/>
    <row r="17" ht="77.25" customHeight="1"/>
    <row r="18" ht="25.5" spans="2:2">
      <c r="B18" s="50" t="s">
        <v>3</v>
      </c>
    </row>
  </sheetData>
  <printOptions horizontalCentered="1"/>
  <pageMargins left="0.98" right="0.98" top="0.98" bottom="0.98"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F17" sqref="F17"/>
    </sheetView>
  </sheetViews>
  <sheetFormatPr defaultColWidth="9" defaultRowHeight="14.25" outlineLevelCol="4"/>
  <cols>
    <col min="1" max="1" width="88.25" style="40" customWidth="1"/>
    <col min="2" max="2" width="9" style="40" customWidth="1"/>
    <col min="3" max="16384" width="9" style="40"/>
  </cols>
  <sheetData>
    <row r="1" ht="48" customHeight="1" spans="1:5">
      <c r="A1" s="41" t="s">
        <v>4</v>
      </c>
      <c r="B1" s="42"/>
      <c r="C1" s="42"/>
      <c r="D1" s="42"/>
      <c r="E1" s="42"/>
    </row>
    <row r="2" ht="27.75" customHeight="1" spans="1:1">
      <c r="A2" s="43" t="s">
        <v>5</v>
      </c>
    </row>
    <row r="3" ht="72.75" customHeight="1" spans="1:1">
      <c r="A3" s="44" t="s">
        <v>6</v>
      </c>
    </row>
    <row r="4" ht="52.5" customHeight="1" spans="1:1">
      <c r="A4" s="45" t="s">
        <v>7</v>
      </c>
    </row>
    <row r="5" ht="86.25" customHeight="1" spans="1:1">
      <c r="A5" s="44" t="s">
        <v>8</v>
      </c>
    </row>
    <row r="6" ht="51" customHeight="1" spans="1:1">
      <c r="A6" s="44" t="s">
        <v>9</v>
      </c>
    </row>
    <row r="7" ht="36" customHeight="1" spans="1:1">
      <c r="A7" s="44" t="s">
        <v>10</v>
      </c>
    </row>
    <row r="8" ht="36" customHeight="1" spans="1:1">
      <c r="A8" s="44" t="s">
        <v>11</v>
      </c>
    </row>
    <row r="9" ht="39.75" customHeight="1" spans="1:1">
      <c r="A9" s="44" t="s">
        <v>12</v>
      </c>
    </row>
    <row r="10" ht="18" customHeight="1" spans="1:1">
      <c r="A10" s="44"/>
    </row>
    <row r="11" ht="15.75" spans="1:1">
      <c r="A11" s="43" t="s">
        <v>13</v>
      </c>
    </row>
    <row r="12" ht="26.25" customHeight="1" spans="1:1">
      <c r="A12" s="44" t="s">
        <v>14</v>
      </c>
    </row>
    <row r="13" ht="58.5" customHeight="1" spans="1:1">
      <c r="A13" s="44" t="s">
        <v>15</v>
      </c>
    </row>
    <row r="14" ht="63" customHeight="1" spans="1:1">
      <c r="A14" s="44" t="s">
        <v>16</v>
      </c>
    </row>
    <row r="15" ht="53.25" customHeight="1" spans="1:1">
      <c r="A15" s="44" t="s">
        <v>17</v>
      </c>
    </row>
    <row r="16" ht="39.75" customHeight="1" spans="1:1">
      <c r="A16" s="44" t="s">
        <v>18</v>
      </c>
    </row>
    <row r="17" ht="29.25" customHeight="1" spans="1:1">
      <c r="A17" s="44" t="s">
        <v>19</v>
      </c>
    </row>
    <row r="18" ht="75" customHeight="1" spans="1:4">
      <c r="A18" s="44" t="s">
        <v>20</v>
      </c>
      <c r="D18" s="40" t="s">
        <v>21</v>
      </c>
    </row>
    <row r="19" ht="27" customHeight="1" spans="1:1">
      <c r="A19" s="44" t="s">
        <v>22</v>
      </c>
    </row>
    <row r="20" ht="20" customHeight="1" spans="1:1">
      <c r="A20" s="40" t="s">
        <v>23</v>
      </c>
    </row>
  </sheetData>
  <pageMargins left="0.98" right="0.98" top="0.98" bottom="0.98" header="0.51" footer="0.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E26" sqref="E26"/>
    </sheetView>
  </sheetViews>
  <sheetFormatPr defaultColWidth="9" defaultRowHeight="13.5" outlineLevelCol="5"/>
  <cols>
    <col min="1" max="1" width="6.625" customWidth="1"/>
    <col min="2" max="2" width="8.375" customWidth="1"/>
    <col min="3" max="3" width="28.875" customWidth="1"/>
    <col min="4" max="4" width="19.625" customWidth="1"/>
    <col min="5" max="5" width="20.875" customWidth="1"/>
    <col min="6" max="6" width="7" customWidth="1"/>
  </cols>
  <sheetData>
    <row r="1" ht="27" customHeight="1" spans="1:6">
      <c r="A1" s="1" t="s">
        <v>24</v>
      </c>
      <c r="B1" s="2"/>
      <c r="C1" s="2"/>
      <c r="D1" s="2"/>
      <c r="E1" s="2"/>
      <c r="F1" s="20"/>
    </row>
    <row r="2" ht="24.75" customHeight="1" spans="1:6">
      <c r="A2" s="3" t="s">
        <v>25</v>
      </c>
      <c r="B2" s="4"/>
      <c r="C2" s="4"/>
      <c r="D2" s="5" t="s">
        <v>26</v>
      </c>
      <c r="E2" s="5"/>
      <c r="F2" s="20"/>
    </row>
    <row r="3" ht="27" customHeight="1" spans="1:6">
      <c r="A3" s="31" t="s">
        <v>27</v>
      </c>
      <c r="B3" s="32" t="s">
        <v>28</v>
      </c>
      <c r="C3" s="32" t="s">
        <v>29</v>
      </c>
      <c r="D3" s="33"/>
      <c r="E3" s="34" t="s">
        <v>30</v>
      </c>
      <c r="F3" s="20"/>
    </row>
    <row r="4" ht="27" customHeight="1" spans="1:6">
      <c r="A4" s="12" t="s">
        <v>31</v>
      </c>
      <c r="B4" s="14" t="s">
        <v>32</v>
      </c>
      <c r="C4" s="14" t="s">
        <v>33</v>
      </c>
      <c r="D4" s="35"/>
      <c r="E4" s="16" t="s">
        <v>26</v>
      </c>
      <c r="F4" s="20"/>
    </row>
    <row r="5" ht="27" customHeight="1" spans="1:6">
      <c r="A5" s="12" t="s">
        <v>34</v>
      </c>
      <c r="B5" s="14" t="s">
        <v>35</v>
      </c>
      <c r="C5" s="14" t="s">
        <v>36</v>
      </c>
      <c r="D5" s="35"/>
      <c r="E5" s="16" t="s">
        <v>26</v>
      </c>
      <c r="F5" s="20"/>
    </row>
    <row r="6" ht="27" customHeight="1" spans="1:6">
      <c r="A6" s="12" t="s">
        <v>37</v>
      </c>
      <c r="B6" s="14" t="s">
        <v>38</v>
      </c>
      <c r="C6" s="14" t="s">
        <v>39</v>
      </c>
      <c r="D6" s="35"/>
      <c r="E6" s="16" t="s">
        <v>26</v>
      </c>
      <c r="F6" s="20"/>
    </row>
    <row r="7" ht="27" customHeight="1" spans="1:6">
      <c r="A7" s="12" t="s">
        <v>40</v>
      </c>
      <c r="B7" s="14" t="s">
        <v>41</v>
      </c>
      <c r="C7" s="14" t="s">
        <v>42</v>
      </c>
      <c r="D7" s="35"/>
      <c r="E7" s="16" t="s">
        <v>26</v>
      </c>
      <c r="F7" s="20"/>
    </row>
    <row r="8" ht="27" customHeight="1" spans="1:6">
      <c r="A8" s="12">
        <v>5</v>
      </c>
      <c r="B8" s="14" t="s">
        <v>43</v>
      </c>
      <c r="C8" s="14" t="s">
        <v>44</v>
      </c>
      <c r="D8" s="35"/>
      <c r="E8" s="16" t="s">
        <v>26</v>
      </c>
      <c r="F8" s="20"/>
    </row>
    <row r="9" ht="27" customHeight="1" spans="1:6">
      <c r="A9" s="12">
        <v>6</v>
      </c>
      <c r="B9" s="14" t="s">
        <v>45</v>
      </c>
      <c r="C9" s="35"/>
      <c r="D9" s="35"/>
      <c r="E9" s="16" t="s">
        <v>26</v>
      </c>
      <c r="F9" s="20"/>
    </row>
    <row r="10" ht="27" customHeight="1" spans="1:6">
      <c r="A10" s="12">
        <v>7</v>
      </c>
      <c r="B10" s="14" t="s">
        <v>46</v>
      </c>
      <c r="C10" s="35"/>
      <c r="D10" s="35"/>
      <c r="E10" s="16" t="s">
        <v>26</v>
      </c>
      <c r="F10" s="20"/>
    </row>
    <row r="11" ht="27" customHeight="1" spans="1:6">
      <c r="A11" s="36">
        <v>8</v>
      </c>
      <c r="B11" s="37" t="s">
        <v>47</v>
      </c>
      <c r="C11" s="38"/>
      <c r="D11" s="38"/>
      <c r="E11" s="39" t="s">
        <v>26</v>
      </c>
      <c r="F11" s="20"/>
    </row>
  </sheetData>
  <mergeCells count="11">
    <mergeCell ref="A1:E1"/>
    <mergeCell ref="A2:C2"/>
    <mergeCell ref="C3:D3"/>
    <mergeCell ref="C4:D4"/>
    <mergeCell ref="C5:D5"/>
    <mergeCell ref="C6:D6"/>
    <mergeCell ref="C7:D7"/>
    <mergeCell ref="C8:D8"/>
    <mergeCell ref="B9:D9"/>
    <mergeCell ref="B10:D10"/>
    <mergeCell ref="B11:D11"/>
  </mergeCells>
  <printOptions horizontalCentered="1"/>
  <pageMargins left="0.94" right="0.79" top="0.79" bottom="0.79" header="0" footer="0.5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G20" sqref="G20"/>
    </sheetView>
  </sheetViews>
  <sheetFormatPr defaultColWidth="9" defaultRowHeight="13.5" outlineLevelCol="5"/>
  <cols>
    <col min="2" max="2" width="35.25" customWidth="1"/>
    <col min="4" max="4" width="9" style="21"/>
    <col min="6" max="6" width="12.375" customWidth="1"/>
  </cols>
  <sheetData>
    <row r="1" ht="27" customHeight="1" spans="1:6">
      <c r="A1" s="1" t="s">
        <v>48</v>
      </c>
      <c r="B1" s="1"/>
      <c r="C1" s="1"/>
      <c r="D1" s="1"/>
      <c r="E1" s="1"/>
      <c r="F1" s="1"/>
    </row>
    <row r="2" ht="27" customHeight="1" spans="1:6">
      <c r="A2" s="3" t="s">
        <v>25</v>
      </c>
      <c r="B2" s="3"/>
      <c r="C2" s="5" t="s">
        <v>26</v>
      </c>
      <c r="D2" s="22"/>
      <c r="E2" s="5"/>
      <c r="F2" s="5"/>
    </row>
    <row r="3" ht="0.75" customHeight="1" spans="1:6">
      <c r="A3" s="20"/>
      <c r="B3" s="20"/>
      <c r="C3" s="20"/>
      <c r="D3" s="23"/>
      <c r="E3" s="20"/>
      <c r="F3" s="20"/>
    </row>
    <row r="4" ht="22.5" customHeight="1" spans="1:6">
      <c r="A4" s="24" t="s">
        <v>49</v>
      </c>
      <c r="B4" s="25"/>
      <c r="C4" s="25"/>
      <c r="D4" s="25"/>
      <c r="E4" s="25"/>
      <c r="F4" s="26"/>
    </row>
    <row r="5" ht="19.5" customHeight="1" spans="1:6">
      <c r="A5" s="9" t="s">
        <v>50</v>
      </c>
      <c r="B5" s="10" t="s">
        <v>51</v>
      </c>
      <c r="C5" s="10" t="s">
        <v>52</v>
      </c>
      <c r="D5" s="10" t="s">
        <v>53</v>
      </c>
      <c r="E5" s="10" t="s">
        <v>54</v>
      </c>
      <c r="F5" s="11" t="s">
        <v>55</v>
      </c>
    </row>
    <row r="6" ht="19.5" customHeight="1" spans="1:6">
      <c r="A6" s="12" t="s">
        <v>56</v>
      </c>
      <c r="B6" s="13" t="s">
        <v>57</v>
      </c>
      <c r="C6" s="14" t="s">
        <v>26</v>
      </c>
      <c r="D6" s="27" t="s">
        <v>26</v>
      </c>
      <c r="E6" s="15" t="s">
        <v>26</v>
      </c>
      <c r="F6" s="16" t="s">
        <v>26</v>
      </c>
    </row>
    <row r="7" ht="19.5" customHeight="1" spans="1:6">
      <c r="A7" s="12" t="s">
        <v>58</v>
      </c>
      <c r="B7" s="13" t="s">
        <v>59</v>
      </c>
      <c r="C7" s="14" t="s">
        <v>26</v>
      </c>
      <c r="D7" s="27" t="s">
        <v>26</v>
      </c>
      <c r="E7" s="15" t="s">
        <v>26</v>
      </c>
      <c r="F7" s="16" t="s">
        <v>26</v>
      </c>
    </row>
    <row r="8" ht="19.5" customHeight="1" spans="1:6">
      <c r="A8" s="12" t="s">
        <v>60</v>
      </c>
      <c r="B8" s="13" t="s">
        <v>61</v>
      </c>
      <c r="C8" s="14" t="s">
        <v>62</v>
      </c>
      <c r="D8" s="27">
        <v>1</v>
      </c>
      <c r="E8" s="15" t="s">
        <v>26</v>
      </c>
      <c r="F8" s="16" t="s">
        <v>26</v>
      </c>
    </row>
    <row r="9" ht="19.5" customHeight="1" spans="1:6">
      <c r="A9" s="12" t="s">
        <v>63</v>
      </c>
      <c r="B9" s="13" t="s">
        <v>64</v>
      </c>
      <c r="C9" s="14" t="s">
        <v>62</v>
      </c>
      <c r="D9" s="27">
        <v>1</v>
      </c>
      <c r="E9" s="15" t="s">
        <v>26</v>
      </c>
      <c r="F9" s="16" t="s">
        <v>26</v>
      </c>
    </row>
    <row r="10" ht="19.5" customHeight="1" spans="1:6">
      <c r="A10" s="12" t="s">
        <v>65</v>
      </c>
      <c r="B10" s="13" t="s">
        <v>66</v>
      </c>
      <c r="C10" s="14" t="s">
        <v>26</v>
      </c>
      <c r="D10" s="27" t="s">
        <v>26</v>
      </c>
      <c r="E10" s="15" t="s">
        <v>26</v>
      </c>
      <c r="F10" s="16" t="s">
        <v>26</v>
      </c>
    </row>
    <row r="11" ht="19.5" customHeight="1" spans="1:6">
      <c r="A11" s="12" t="s">
        <v>67</v>
      </c>
      <c r="B11" s="13" t="s">
        <v>68</v>
      </c>
      <c r="C11" s="14" t="s">
        <v>62</v>
      </c>
      <c r="D11" s="27">
        <v>1</v>
      </c>
      <c r="E11" s="15" t="s">
        <v>26</v>
      </c>
      <c r="F11" s="16" t="s">
        <v>26</v>
      </c>
    </row>
    <row r="12" ht="19.5" customHeight="1" spans="1:6">
      <c r="A12" s="12" t="s">
        <v>69</v>
      </c>
      <c r="B12" s="13" t="s">
        <v>70</v>
      </c>
      <c r="C12" s="14" t="s">
        <v>62</v>
      </c>
      <c r="D12" s="27">
        <v>1</v>
      </c>
      <c r="E12" s="15" t="s">
        <v>26</v>
      </c>
      <c r="F12" s="16" t="s">
        <v>26</v>
      </c>
    </row>
    <row r="13" ht="19.5" customHeight="1" spans="1:6">
      <c r="A13" s="12" t="s">
        <v>71</v>
      </c>
      <c r="B13" s="13" t="s">
        <v>72</v>
      </c>
      <c r="C13" s="14" t="s">
        <v>62</v>
      </c>
      <c r="D13" s="27">
        <v>1</v>
      </c>
      <c r="E13" s="15" t="s">
        <v>26</v>
      </c>
      <c r="F13" s="16" t="s">
        <v>26</v>
      </c>
    </row>
    <row r="14" ht="19.5" customHeight="1" spans="1:6">
      <c r="A14" s="12" t="s">
        <v>73</v>
      </c>
      <c r="B14" s="13" t="s">
        <v>74</v>
      </c>
      <c r="C14" s="14" t="s">
        <v>26</v>
      </c>
      <c r="D14" s="27" t="s">
        <v>26</v>
      </c>
      <c r="E14" s="15" t="s">
        <v>26</v>
      </c>
      <c r="F14" s="16" t="s">
        <v>26</v>
      </c>
    </row>
    <row r="15" ht="27.75" customHeight="1" spans="1:6">
      <c r="A15" s="12" t="s">
        <v>75</v>
      </c>
      <c r="B15" s="13" t="s">
        <v>76</v>
      </c>
      <c r="C15" s="14" t="s">
        <v>62</v>
      </c>
      <c r="D15" s="27">
        <v>1</v>
      </c>
      <c r="E15" s="15" t="s">
        <v>26</v>
      </c>
      <c r="F15" s="16" t="s">
        <v>26</v>
      </c>
    </row>
    <row r="16" ht="19.5" customHeight="1" spans="1:6">
      <c r="A16" s="12" t="s">
        <v>77</v>
      </c>
      <c r="B16" s="13" t="s">
        <v>78</v>
      </c>
      <c r="C16" s="14" t="s">
        <v>62</v>
      </c>
      <c r="D16" s="27">
        <v>1</v>
      </c>
      <c r="E16" s="15" t="s">
        <v>26</v>
      </c>
      <c r="F16" s="16" t="s">
        <v>26</v>
      </c>
    </row>
    <row r="17" ht="19.5" customHeight="1" spans="1:6">
      <c r="A17" s="12" t="s">
        <v>79</v>
      </c>
      <c r="B17" s="13" t="s">
        <v>80</v>
      </c>
      <c r="C17" s="14" t="s">
        <v>62</v>
      </c>
      <c r="D17" s="27">
        <v>1</v>
      </c>
      <c r="E17" s="15" t="s">
        <v>26</v>
      </c>
      <c r="F17" s="16" t="s">
        <v>26</v>
      </c>
    </row>
    <row r="18" ht="19.5" customHeight="1" spans="1:6">
      <c r="A18" s="12" t="s">
        <v>81</v>
      </c>
      <c r="B18" s="13" t="s">
        <v>82</v>
      </c>
      <c r="C18" s="14" t="s">
        <v>62</v>
      </c>
      <c r="D18" s="27">
        <v>1</v>
      </c>
      <c r="E18" s="15" t="s">
        <v>26</v>
      </c>
      <c r="F18" s="16" t="s">
        <v>26</v>
      </c>
    </row>
    <row r="19" ht="19.5" customHeight="1" spans="1:6">
      <c r="A19" s="12" t="s">
        <v>83</v>
      </c>
      <c r="B19" s="13" t="s">
        <v>84</v>
      </c>
      <c r="C19" s="14" t="s">
        <v>62</v>
      </c>
      <c r="D19" s="27">
        <v>1</v>
      </c>
      <c r="E19" s="15"/>
      <c r="F19" s="16"/>
    </row>
    <row r="20" ht="19.5" customHeight="1" spans="1:6">
      <c r="A20" s="12" t="s">
        <v>85</v>
      </c>
      <c r="B20" s="13" t="s">
        <v>86</v>
      </c>
      <c r="C20" s="14" t="s">
        <v>26</v>
      </c>
      <c r="D20" s="27" t="s">
        <v>26</v>
      </c>
      <c r="E20" s="15" t="s">
        <v>26</v>
      </c>
      <c r="F20" s="16" t="s">
        <v>26</v>
      </c>
    </row>
    <row r="21" ht="19.5" customHeight="1" spans="1:6">
      <c r="A21" s="12" t="s">
        <v>87</v>
      </c>
      <c r="B21" s="13" t="s">
        <v>86</v>
      </c>
      <c r="C21" s="14" t="s">
        <v>62</v>
      </c>
      <c r="D21" s="27">
        <v>1</v>
      </c>
      <c r="E21" s="15" t="s">
        <v>26</v>
      </c>
      <c r="F21" s="16" t="s">
        <v>26</v>
      </c>
    </row>
    <row r="22" ht="19.5" customHeight="1" spans="1:6">
      <c r="A22" s="12" t="s">
        <v>26</v>
      </c>
      <c r="B22" s="13" t="s">
        <v>26</v>
      </c>
      <c r="C22" s="14" t="s">
        <v>26</v>
      </c>
      <c r="D22" s="27" t="s">
        <v>26</v>
      </c>
      <c r="E22" s="15" t="s">
        <v>26</v>
      </c>
      <c r="F22" s="16" t="s">
        <v>26</v>
      </c>
    </row>
    <row r="23" ht="19.5" customHeight="1" spans="1:6">
      <c r="A23" s="28" t="s">
        <v>88</v>
      </c>
      <c r="B23" s="29"/>
      <c r="C23" s="29"/>
      <c r="D23" s="29"/>
      <c r="E23" s="29"/>
      <c r="F23" s="30"/>
    </row>
  </sheetData>
  <mergeCells count="5">
    <mergeCell ref="A1:F1"/>
    <mergeCell ref="A2:B2"/>
    <mergeCell ref="C2:E2"/>
    <mergeCell ref="A4:F4"/>
    <mergeCell ref="A23:F23"/>
  </mergeCells>
  <printOptions horizontalCentered="1"/>
  <pageMargins left="0.94" right="0.79" top="0.79" bottom="0.79" header="0.31" footer="0.5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I18" sqref="I18"/>
    </sheetView>
  </sheetViews>
  <sheetFormatPr defaultColWidth="9" defaultRowHeight="13.5" outlineLevelCol="5"/>
  <cols>
    <col min="1" max="1" width="7.75" customWidth="1"/>
    <col min="2" max="2" width="33.5" customWidth="1"/>
    <col min="3" max="3" width="6.25" customWidth="1"/>
    <col min="6" max="6" width="13.75" customWidth="1"/>
  </cols>
  <sheetData>
    <row r="1" ht="19.5" customHeight="1" spans="1:6">
      <c r="A1" s="1" t="s">
        <v>48</v>
      </c>
      <c r="B1" s="2"/>
      <c r="C1" s="2"/>
      <c r="D1" s="2"/>
      <c r="E1" s="2"/>
      <c r="F1" s="2"/>
    </row>
    <row r="2" ht="19.5" customHeight="1" spans="1:6">
      <c r="A2" s="3" t="s">
        <v>25</v>
      </c>
      <c r="B2" s="4"/>
      <c r="C2" s="5" t="s">
        <v>26</v>
      </c>
      <c r="D2" s="6"/>
      <c r="E2" s="6"/>
      <c r="F2" s="5"/>
    </row>
    <row r="3" ht="19.5" customHeight="1" spans="1:6">
      <c r="A3" s="7" t="s">
        <v>89</v>
      </c>
      <c r="B3" s="8"/>
      <c r="C3" s="8"/>
      <c r="D3" s="8"/>
      <c r="E3" s="8"/>
      <c r="F3" s="8"/>
    </row>
    <row r="4" ht="19.5" customHeight="1" spans="1:6">
      <c r="A4" s="9" t="s">
        <v>50</v>
      </c>
      <c r="B4" s="10" t="s">
        <v>51</v>
      </c>
      <c r="C4" s="10" t="s">
        <v>52</v>
      </c>
      <c r="D4" s="10" t="s">
        <v>53</v>
      </c>
      <c r="E4" s="10" t="s">
        <v>54</v>
      </c>
      <c r="F4" s="11" t="s">
        <v>55</v>
      </c>
    </row>
    <row r="5" ht="19.5" customHeight="1" spans="1:6">
      <c r="A5" s="12" t="s">
        <v>90</v>
      </c>
      <c r="B5" s="13" t="s">
        <v>91</v>
      </c>
      <c r="C5" s="14" t="s">
        <v>26</v>
      </c>
      <c r="D5" s="15" t="s">
        <v>26</v>
      </c>
      <c r="E5" s="15" t="s">
        <v>26</v>
      </c>
      <c r="F5" s="16" t="s">
        <v>26</v>
      </c>
    </row>
    <row r="6" ht="19.5" customHeight="1" spans="1:6">
      <c r="A6" s="12" t="s">
        <v>92</v>
      </c>
      <c r="B6" s="13" t="s">
        <v>93</v>
      </c>
      <c r="C6" s="14"/>
      <c r="D6" s="15" t="s">
        <v>26</v>
      </c>
      <c r="E6" s="15" t="s">
        <v>26</v>
      </c>
      <c r="F6" s="16" t="s">
        <v>26</v>
      </c>
    </row>
    <row r="7" ht="19.5" customHeight="1" spans="1:6">
      <c r="A7" s="12" t="s">
        <v>63</v>
      </c>
      <c r="B7" s="13" t="s">
        <v>94</v>
      </c>
      <c r="C7" s="14" t="s">
        <v>95</v>
      </c>
      <c r="D7" s="15">
        <f>7150*0.07+7150*0.37+180.85</f>
        <v>3326.85</v>
      </c>
      <c r="E7" s="15" t="s">
        <v>26</v>
      </c>
      <c r="F7" s="16" t="s">
        <v>26</v>
      </c>
    </row>
    <row r="8" ht="19.5" customHeight="1" spans="1:6">
      <c r="A8" s="12" t="s">
        <v>96</v>
      </c>
      <c r="B8" s="13" t="s">
        <v>97</v>
      </c>
      <c r="C8" s="14" t="s">
        <v>26</v>
      </c>
      <c r="D8" s="15" t="s">
        <v>26</v>
      </c>
      <c r="E8" s="15" t="s">
        <v>26</v>
      </c>
      <c r="F8" s="16" t="s">
        <v>26</v>
      </c>
    </row>
    <row r="9" ht="19.5" customHeight="1" spans="1:6">
      <c r="A9" s="12" t="s">
        <v>60</v>
      </c>
      <c r="B9" s="13" t="s">
        <v>98</v>
      </c>
      <c r="C9" s="14" t="s">
        <v>95</v>
      </c>
      <c r="D9" s="15">
        <v>8000</v>
      </c>
      <c r="E9" s="15" t="s">
        <v>26</v>
      </c>
      <c r="F9" s="16" t="s">
        <v>26</v>
      </c>
    </row>
    <row r="10" ht="19.5" customHeight="1" spans="1:6">
      <c r="A10" s="12" t="s">
        <v>99</v>
      </c>
      <c r="B10" s="13" t="s">
        <v>100</v>
      </c>
      <c r="C10" s="14" t="s">
        <v>95</v>
      </c>
      <c r="D10" s="15">
        <v>2000</v>
      </c>
      <c r="E10" s="15" t="s">
        <v>26</v>
      </c>
      <c r="F10" s="16" t="s">
        <v>26</v>
      </c>
    </row>
    <row r="11" ht="19.5" customHeight="1" spans="1:6">
      <c r="A11" s="12" t="s">
        <v>101</v>
      </c>
      <c r="B11" s="13" t="s">
        <v>102</v>
      </c>
      <c r="C11" s="14" t="s">
        <v>26</v>
      </c>
      <c r="D11" s="15" t="s">
        <v>26</v>
      </c>
      <c r="E11" s="15" t="s">
        <v>26</v>
      </c>
      <c r="F11" s="16" t="s">
        <v>26</v>
      </c>
    </row>
    <row r="12" ht="19.5" customHeight="1" spans="1:6">
      <c r="A12" s="12" t="s">
        <v>60</v>
      </c>
      <c r="B12" s="13" t="s">
        <v>103</v>
      </c>
      <c r="C12" s="14" t="s">
        <v>95</v>
      </c>
      <c r="D12" s="15">
        <v>5332</v>
      </c>
      <c r="E12" s="15" t="s">
        <v>26</v>
      </c>
      <c r="F12" s="16" t="s">
        <v>26</v>
      </c>
    </row>
    <row r="13" ht="19.5" customHeight="1" spans="1:6">
      <c r="A13" s="12" t="s">
        <v>104</v>
      </c>
      <c r="B13" s="13" t="s">
        <v>105</v>
      </c>
      <c r="C13" s="14" t="s">
        <v>26</v>
      </c>
      <c r="D13" s="15" t="s">
        <v>26</v>
      </c>
      <c r="E13" s="15" t="s">
        <v>26</v>
      </c>
      <c r="F13" s="16" t="s">
        <v>26</v>
      </c>
    </row>
    <row r="14" ht="19.5" customHeight="1" spans="1:6">
      <c r="A14" s="12" t="s">
        <v>106</v>
      </c>
      <c r="B14" s="13" t="s">
        <v>107</v>
      </c>
      <c r="C14" s="14" t="s">
        <v>26</v>
      </c>
      <c r="D14" s="15" t="s">
        <v>26</v>
      </c>
      <c r="E14" s="15" t="s">
        <v>26</v>
      </c>
      <c r="F14" s="16" t="s">
        <v>26</v>
      </c>
    </row>
    <row r="15" ht="19.5" customHeight="1" spans="1:6">
      <c r="A15" s="12" t="s">
        <v>108</v>
      </c>
      <c r="B15" s="13" t="s">
        <v>109</v>
      </c>
      <c r="C15" s="14" t="s">
        <v>95</v>
      </c>
      <c r="D15" s="15">
        <f>973+82.8</f>
        <v>1055.8</v>
      </c>
      <c r="E15" s="15" t="s">
        <v>26</v>
      </c>
      <c r="F15" s="16" t="s">
        <v>26</v>
      </c>
    </row>
    <row r="16" ht="19.5" customHeight="1" spans="1:6">
      <c r="A16" s="12" t="s">
        <v>110</v>
      </c>
      <c r="B16" s="13" t="s">
        <v>111</v>
      </c>
      <c r="C16" s="14" t="s">
        <v>95</v>
      </c>
      <c r="D16" s="15">
        <v>9960</v>
      </c>
      <c r="E16" s="15" t="s">
        <v>26</v>
      </c>
      <c r="F16" s="16" t="s">
        <v>26</v>
      </c>
    </row>
    <row r="17" ht="19.5" customHeight="1" spans="1:6">
      <c r="A17" s="12" t="s">
        <v>112</v>
      </c>
      <c r="B17" s="13" t="s">
        <v>113</v>
      </c>
      <c r="C17" s="14" t="s">
        <v>95</v>
      </c>
      <c r="D17" s="15">
        <f>6482*0.4</f>
        <v>2592.8</v>
      </c>
      <c r="E17" s="15"/>
      <c r="F17" s="16"/>
    </row>
    <row r="18" ht="19.5" customHeight="1" spans="1:6">
      <c r="A18" s="12" t="s">
        <v>114</v>
      </c>
      <c r="B18" s="13" t="s">
        <v>115</v>
      </c>
      <c r="C18" s="14" t="s">
        <v>26</v>
      </c>
      <c r="D18" s="15" t="s">
        <v>26</v>
      </c>
      <c r="E18" s="15" t="s">
        <v>26</v>
      </c>
      <c r="F18" s="16" t="s">
        <v>26</v>
      </c>
    </row>
    <row r="19" ht="19.5" customHeight="1" spans="1:6">
      <c r="A19" s="12" t="s">
        <v>60</v>
      </c>
      <c r="B19" s="13" t="s">
        <v>116</v>
      </c>
      <c r="C19" s="14" t="s">
        <v>95</v>
      </c>
      <c r="D19" s="15">
        <v>258.06</v>
      </c>
      <c r="E19" s="15" t="s">
        <v>26</v>
      </c>
      <c r="F19" s="16" t="s">
        <v>26</v>
      </c>
    </row>
    <row r="20" ht="19.5" customHeight="1" spans="1:6">
      <c r="A20" s="12" t="s">
        <v>63</v>
      </c>
      <c r="B20" s="13" t="s">
        <v>117</v>
      </c>
      <c r="C20" s="14" t="s">
        <v>95</v>
      </c>
      <c r="D20" s="15">
        <v>44.88</v>
      </c>
      <c r="E20" s="15"/>
      <c r="F20" s="16"/>
    </row>
    <row r="21" ht="19.5" customHeight="1" spans="1:6">
      <c r="A21" s="12" t="s">
        <v>118</v>
      </c>
      <c r="B21" s="13" t="s">
        <v>119</v>
      </c>
      <c r="C21" s="14" t="s">
        <v>26</v>
      </c>
      <c r="D21" s="15" t="s">
        <v>26</v>
      </c>
      <c r="E21" s="15" t="s">
        <v>26</v>
      </c>
      <c r="F21" s="16" t="s">
        <v>26</v>
      </c>
    </row>
    <row r="22" ht="19.5" customHeight="1" spans="1:6">
      <c r="A22" s="12" t="s">
        <v>60</v>
      </c>
      <c r="B22" s="13" t="s">
        <v>120</v>
      </c>
      <c r="C22" s="14" t="s">
        <v>95</v>
      </c>
      <c r="D22" s="15">
        <v>12.24</v>
      </c>
      <c r="E22" s="15" t="s">
        <v>26</v>
      </c>
      <c r="F22" s="16" t="s">
        <v>26</v>
      </c>
    </row>
    <row r="23" ht="19.5" customHeight="1" spans="1:6">
      <c r="A23" s="12" t="s">
        <v>26</v>
      </c>
      <c r="B23" s="13" t="s">
        <v>26</v>
      </c>
      <c r="C23" s="14" t="s">
        <v>26</v>
      </c>
      <c r="D23" s="15" t="s">
        <v>26</v>
      </c>
      <c r="E23" s="15" t="s">
        <v>26</v>
      </c>
      <c r="F23" s="16" t="s">
        <v>26</v>
      </c>
    </row>
    <row r="24" ht="19.5" customHeight="1" spans="1:6">
      <c r="A24" s="17" t="s">
        <v>121</v>
      </c>
      <c r="B24" s="18"/>
      <c r="C24" s="18"/>
      <c r="D24" s="18"/>
      <c r="E24" s="18"/>
      <c r="F24" s="18"/>
    </row>
  </sheetData>
  <mergeCells count="5">
    <mergeCell ref="A1:F1"/>
    <mergeCell ref="A2:B2"/>
    <mergeCell ref="C2:E2"/>
    <mergeCell ref="A3:F3"/>
    <mergeCell ref="A24:F24"/>
  </mergeCells>
  <printOptions horizontalCentered="1"/>
  <pageMargins left="0.94" right="0.79" top="0.79" bottom="0.79" header="0.31" footer="0.5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opLeftCell="A40" workbookViewId="0">
      <selection activeCell="B66" sqref="B66"/>
    </sheetView>
  </sheetViews>
  <sheetFormatPr defaultColWidth="9" defaultRowHeight="13.5" outlineLevelCol="5"/>
  <cols>
    <col min="2" max="2" width="34" customWidth="1"/>
    <col min="6" max="6" width="13.125" customWidth="1"/>
  </cols>
  <sheetData>
    <row r="1" ht="19.5" customHeight="1" spans="1:6">
      <c r="A1" s="1" t="s">
        <v>48</v>
      </c>
      <c r="B1" s="2"/>
      <c r="C1" s="2"/>
      <c r="D1" s="2"/>
      <c r="E1" s="2"/>
      <c r="F1" s="2"/>
    </row>
    <row r="2" ht="19.5" customHeight="1" spans="1:6">
      <c r="A2" s="3" t="s">
        <v>25</v>
      </c>
      <c r="B2" s="4"/>
      <c r="C2" s="5" t="s">
        <v>26</v>
      </c>
      <c r="D2" s="6"/>
      <c r="E2" s="6"/>
      <c r="F2" s="5"/>
    </row>
    <row r="3" ht="19.5" customHeight="1" spans="1:6">
      <c r="A3" s="7" t="s">
        <v>122</v>
      </c>
      <c r="B3" s="8"/>
      <c r="C3" s="8"/>
      <c r="D3" s="8"/>
      <c r="E3" s="8"/>
      <c r="F3" s="8"/>
    </row>
    <row r="4" ht="19.5" customHeight="1" spans="1:6">
      <c r="A4" s="9" t="s">
        <v>50</v>
      </c>
      <c r="B4" s="10" t="s">
        <v>51</v>
      </c>
      <c r="C4" s="10" t="s">
        <v>52</v>
      </c>
      <c r="D4" s="10" t="s">
        <v>53</v>
      </c>
      <c r="E4" s="10" t="s">
        <v>54</v>
      </c>
      <c r="F4" s="11" t="s">
        <v>55</v>
      </c>
    </row>
    <row r="5" ht="19.5" customHeight="1" spans="1:6">
      <c r="A5" s="12" t="s">
        <v>123</v>
      </c>
      <c r="B5" s="13" t="s">
        <v>124</v>
      </c>
      <c r="C5" s="14" t="s">
        <v>26</v>
      </c>
      <c r="D5" s="15" t="s">
        <v>26</v>
      </c>
      <c r="E5" s="15" t="s">
        <v>26</v>
      </c>
      <c r="F5" s="16" t="s">
        <v>26</v>
      </c>
    </row>
    <row r="6" ht="19.5" customHeight="1" spans="1:6">
      <c r="A6" s="12" t="s">
        <v>125</v>
      </c>
      <c r="B6" s="13" t="s">
        <v>126</v>
      </c>
      <c r="C6" s="14" t="s">
        <v>26</v>
      </c>
      <c r="D6" s="15" t="s">
        <v>26</v>
      </c>
      <c r="E6" s="15" t="s">
        <v>26</v>
      </c>
      <c r="F6" s="16" t="s">
        <v>26</v>
      </c>
    </row>
    <row r="7" ht="19.5" customHeight="1" spans="1:6">
      <c r="A7" s="12" t="s">
        <v>60</v>
      </c>
      <c r="B7" s="13" t="s">
        <v>127</v>
      </c>
      <c r="C7" s="14" t="s">
        <v>128</v>
      </c>
      <c r="D7" s="15">
        <v>7082</v>
      </c>
      <c r="E7" s="15" t="s">
        <v>26</v>
      </c>
      <c r="F7" s="16" t="s">
        <v>26</v>
      </c>
    </row>
    <row r="8" ht="19.5" customHeight="1" spans="1:6">
      <c r="A8" s="12" t="s">
        <v>63</v>
      </c>
      <c r="B8" s="13" t="s">
        <v>129</v>
      </c>
      <c r="C8" s="14" t="s">
        <v>128</v>
      </c>
      <c r="D8" s="15">
        <v>807.9</v>
      </c>
      <c r="E8" s="15"/>
      <c r="F8" s="16"/>
    </row>
    <row r="9" ht="19.5" customHeight="1" spans="1:6">
      <c r="A9" s="12" t="s">
        <v>130</v>
      </c>
      <c r="B9" s="13" t="s">
        <v>131</v>
      </c>
      <c r="C9" s="14" t="s">
        <v>26</v>
      </c>
      <c r="D9" s="15" t="s">
        <v>26</v>
      </c>
      <c r="E9" s="15" t="s">
        <v>26</v>
      </c>
      <c r="F9" s="16" t="s">
        <v>26</v>
      </c>
    </row>
    <row r="10" ht="19.5" customHeight="1" spans="1:6">
      <c r="A10" s="12" t="s">
        <v>132</v>
      </c>
      <c r="B10" s="13" t="s">
        <v>133</v>
      </c>
      <c r="C10" s="14" t="s">
        <v>26</v>
      </c>
      <c r="D10" s="15" t="s">
        <v>26</v>
      </c>
      <c r="E10" s="15" t="s">
        <v>26</v>
      </c>
      <c r="F10" s="16" t="s">
        <v>26</v>
      </c>
    </row>
    <row r="11" ht="19.5" customHeight="1" spans="1:6">
      <c r="A11" s="12" t="s">
        <v>60</v>
      </c>
      <c r="B11" s="13" t="s">
        <v>134</v>
      </c>
      <c r="C11" s="14" t="s">
        <v>128</v>
      </c>
      <c r="D11" s="15">
        <v>7082</v>
      </c>
      <c r="E11" s="15" t="s">
        <v>26</v>
      </c>
      <c r="F11" s="16" t="s">
        <v>26</v>
      </c>
    </row>
    <row r="12" ht="19.5" customHeight="1" spans="1:6">
      <c r="A12" s="12" t="s">
        <v>135</v>
      </c>
      <c r="B12" s="13" t="s">
        <v>136</v>
      </c>
      <c r="C12" s="14" t="s">
        <v>26</v>
      </c>
      <c r="D12" s="15" t="s">
        <v>26</v>
      </c>
      <c r="E12" s="15" t="s">
        <v>26</v>
      </c>
      <c r="F12" s="16" t="s">
        <v>26</v>
      </c>
    </row>
    <row r="13" ht="19.5" customHeight="1" spans="1:6">
      <c r="A13" s="12" t="s">
        <v>60</v>
      </c>
      <c r="B13" s="13" t="s">
        <v>134</v>
      </c>
      <c r="C13" s="14" t="s">
        <v>128</v>
      </c>
      <c r="D13" s="15">
        <v>7082</v>
      </c>
      <c r="E13" s="15" t="s">
        <v>26</v>
      </c>
      <c r="F13" s="16" t="s">
        <v>26</v>
      </c>
    </row>
    <row r="14" ht="19.5" customHeight="1" spans="1:6">
      <c r="A14" s="12" t="s">
        <v>63</v>
      </c>
      <c r="B14" s="13" t="s">
        <v>129</v>
      </c>
      <c r="C14" s="14" t="s">
        <v>128</v>
      </c>
      <c r="D14" s="15">
        <v>807.9</v>
      </c>
      <c r="E14" s="15"/>
      <c r="F14" s="16"/>
    </row>
    <row r="15" ht="19.5" customHeight="1" spans="1:6">
      <c r="A15" s="12" t="s">
        <v>137</v>
      </c>
      <c r="B15" s="13" t="s">
        <v>138</v>
      </c>
      <c r="C15" s="14" t="s">
        <v>26</v>
      </c>
      <c r="D15" s="15" t="s">
        <v>26</v>
      </c>
      <c r="E15" s="15" t="s">
        <v>26</v>
      </c>
      <c r="F15" s="16" t="s">
        <v>26</v>
      </c>
    </row>
    <row r="16" ht="19.5" customHeight="1" spans="1:6">
      <c r="A16" s="12" t="s">
        <v>139</v>
      </c>
      <c r="B16" s="13" t="s">
        <v>140</v>
      </c>
      <c r="C16" s="14" t="s">
        <v>128</v>
      </c>
      <c r="D16" s="15">
        <f>16880</f>
        <v>16880</v>
      </c>
      <c r="E16" s="15" t="s">
        <v>26</v>
      </c>
      <c r="F16" s="16" t="s">
        <v>26</v>
      </c>
    </row>
    <row r="17" ht="19.5" customHeight="1" spans="1:6">
      <c r="A17" s="12" t="s">
        <v>141</v>
      </c>
      <c r="B17" s="13" t="s">
        <v>142</v>
      </c>
      <c r="C17" s="14" t="s">
        <v>26</v>
      </c>
      <c r="D17" s="15" t="s">
        <v>26</v>
      </c>
      <c r="E17" s="15" t="s">
        <v>26</v>
      </c>
      <c r="F17" s="16" t="s">
        <v>26</v>
      </c>
    </row>
    <row r="18" ht="19.5" customHeight="1" spans="1:6">
      <c r="A18" s="12" t="s">
        <v>143</v>
      </c>
      <c r="B18" s="13" t="s">
        <v>144</v>
      </c>
      <c r="C18" s="14" t="s">
        <v>26</v>
      </c>
      <c r="D18" s="15" t="s">
        <v>26</v>
      </c>
      <c r="E18" s="15" t="s">
        <v>26</v>
      </c>
      <c r="F18" s="16" t="s">
        <v>26</v>
      </c>
    </row>
    <row r="19" ht="19.5" customHeight="1" spans="1:6">
      <c r="A19" s="12" t="s">
        <v>60</v>
      </c>
      <c r="B19" s="13" t="s">
        <v>145</v>
      </c>
      <c r="C19" s="14" t="s">
        <v>128</v>
      </c>
      <c r="D19" s="15">
        <v>14100</v>
      </c>
      <c r="E19" s="15" t="s">
        <v>26</v>
      </c>
      <c r="F19" s="16" t="s">
        <v>26</v>
      </c>
    </row>
    <row r="20" ht="19.5" customHeight="1" spans="1:6">
      <c r="A20" s="12" t="s">
        <v>146</v>
      </c>
      <c r="B20" s="13" t="s">
        <v>147</v>
      </c>
      <c r="C20" s="14" t="s">
        <v>26</v>
      </c>
      <c r="D20" s="15" t="s">
        <v>26</v>
      </c>
      <c r="E20" s="15" t="s">
        <v>26</v>
      </c>
      <c r="F20" s="16" t="s">
        <v>26</v>
      </c>
    </row>
    <row r="21" ht="19.5" customHeight="1" spans="1:6">
      <c r="A21" s="12" t="s">
        <v>148</v>
      </c>
      <c r="B21" s="13" t="s">
        <v>149</v>
      </c>
      <c r="C21" s="14" t="s">
        <v>128</v>
      </c>
      <c r="D21" s="15">
        <f>14100+807.9</f>
        <v>14907.9</v>
      </c>
      <c r="E21" s="15" t="s">
        <v>26</v>
      </c>
      <c r="F21" s="16" t="s">
        <v>26</v>
      </c>
    </row>
    <row r="22" ht="19.5" customHeight="1" spans="1:6">
      <c r="A22" s="12" t="s">
        <v>150</v>
      </c>
      <c r="B22" s="13" t="s">
        <v>151</v>
      </c>
      <c r="C22" s="14" t="s">
        <v>26</v>
      </c>
      <c r="D22" s="15" t="s">
        <v>26</v>
      </c>
      <c r="E22" s="15" t="s">
        <v>26</v>
      </c>
      <c r="F22" s="16" t="s">
        <v>26</v>
      </c>
    </row>
    <row r="23" ht="19.5" customHeight="1" spans="1:6">
      <c r="A23" s="12" t="s">
        <v>152</v>
      </c>
      <c r="B23" s="13" t="s">
        <v>153</v>
      </c>
      <c r="C23" s="14" t="s">
        <v>26</v>
      </c>
      <c r="D23" s="15" t="s">
        <v>26</v>
      </c>
      <c r="E23" s="15" t="s">
        <v>26</v>
      </c>
      <c r="F23" s="16" t="s">
        <v>26</v>
      </c>
    </row>
    <row r="24" ht="19.5" customHeight="1" spans="1:6">
      <c r="A24" s="12" t="s">
        <v>60</v>
      </c>
      <c r="B24" s="13" t="s">
        <v>154</v>
      </c>
      <c r="C24" s="14" t="s">
        <v>128</v>
      </c>
      <c r="D24" s="15">
        <v>16880</v>
      </c>
      <c r="E24" s="15" t="s">
        <v>26</v>
      </c>
      <c r="F24" s="16" t="s">
        <v>26</v>
      </c>
    </row>
    <row r="25" ht="19.5" customHeight="1" spans="1:6">
      <c r="A25" s="12" t="s">
        <v>63</v>
      </c>
      <c r="B25" s="13" t="s">
        <v>155</v>
      </c>
      <c r="C25" s="14" t="s">
        <v>128</v>
      </c>
      <c r="D25" s="15">
        <v>807.9</v>
      </c>
      <c r="E25" s="15" t="s">
        <v>26</v>
      </c>
      <c r="F25" s="16" t="s">
        <v>26</v>
      </c>
    </row>
    <row r="26" ht="19.5" customHeight="1" spans="1:6">
      <c r="A26" s="12" t="s">
        <v>156</v>
      </c>
      <c r="B26" s="13" t="s">
        <v>157</v>
      </c>
      <c r="C26" s="14" t="s">
        <v>26</v>
      </c>
      <c r="D26" s="15" t="s">
        <v>26</v>
      </c>
      <c r="E26" s="15" t="s">
        <v>26</v>
      </c>
      <c r="F26" s="16" t="s">
        <v>26</v>
      </c>
    </row>
    <row r="27" ht="19.5" customHeight="1" spans="1:6">
      <c r="A27" s="12" t="s">
        <v>158</v>
      </c>
      <c r="B27" s="13" t="s">
        <v>157</v>
      </c>
      <c r="C27" s="14" t="s">
        <v>26</v>
      </c>
      <c r="D27" s="15" t="s">
        <v>26</v>
      </c>
      <c r="E27" s="15" t="s">
        <v>26</v>
      </c>
      <c r="F27" s="16" t="s">
        <v>26</v>
      </c>
    </row>
    <row r="28" ht="19.5" customHeight="1" spans="1:6">
      <c r="A28" s="12" t="s">
        <v>60</v>
      </c>
      <c r="B28" s="13" t="s">
        <v>159</v>
      </c>
      <c r="C28" s="14" t="s">
        <v>160</v>
      </c>
      <c r="D28" s="15">
        <v>40</v>
      </c>
      <c r="E28" s="15" t="s">
        <v>26</v>
      </c>
      <c r="F28" s="16" t="s">
        <v>26</v>
      </c>
    </row>
    <row r="29" ht="19.5" customHeight="1" spans="1:6">
      <c r="A29" s="12" t="s">
        <v>63</v>
      </c>
      <c r="B29" s="13" t="s">
        <v>161</v>
      </c>
      <c r="C29" s="14" t="s">
        <v>160</v>
      </c>
      <c r="D29" s="15">
        <v>10</v>
      </c>
      <c r="E29" s="15" t="s">
        <v>26</v>
      </c>
      <c r="F29" s="16" t="s">
        <v>26</v>
      </c>
    </row>
    <row r="30" ht="28.5" customHeight="1" spans="1:6">
      <c r="A30" s="12" t="s">
        <v>162</v>
      </c>
      <c r="B30" s="13" t="s">
        <v>163</v>
      </c>
      <c r="C30" s="14" t="s">
        <v>26</v>
      </c>
      <c r="D30" s="15" t="s">
        <v>26</v>
      </c>
      <c r="E30" s="15" t="s">
        <v>26</v>
      </c>
      <c r="F30" s="16" t="s">
        <v>26</v>
      </c>
    </row>
    <row r="31" ht="19.5" customHeight="1" spans="1:6">
      <c r="A31" s="12" t="s">
        <v>164</v>
      </c>
      <c r="B31" s="13" t="s">
        <v>165</v>
      </c>
      <c r="C31" s="14" t="s">
        <v>95</v>
      </c>
      <c r="D31" s="15">
        <v>45.1</v>
      </c>
      <c r="E31" s="15"/>
      <c r="F31" s="16"/>
    </row>
    <row r="32" ht="19.5" customHeight="1" spans="1:6">
      <c r="A32" s="12" t="s">
        <v>166</v>
      </c>
      <c r="B32" s="13" t="s">
        <v>167</v>
      </c>
      <c r="C32" s="14" t="s">
        <v>95</v>
      </c>
      <c r="D32" s="15">
        <v>16.74</v>
      </c>
      <c r="E32" s="15"/>
      <c r="F32" s="16"/>
    </row>
    <row r="33" ht="19.5" customHeight="1" spans="1:6">
      <c r="A33" s="12" t="s">
        <v>168</v>
      </c>
      <c r="B33" s="13" t="s">
        <v>169</v>
      </c>
      <c r="C33" s="14" t="s">
        <v>26</v>
      </c>
      <c r="D33" s="15" t="s">
        <v>26</v>
      </c>
      <c r="E33" s="15" t="s">
        <v>26</v>
      </c>
      <c r="F33" s="16" t="s">
        <v>26</v>
      </c>
    </row>
    <row r="34" ht="19.5" customHeight="1" spans="1:6">
      <c r="A34" s="12" t="s">
        <v>170</v>
      </c>
      <c r="B34" s="13" t="s">
        <v>171</v>
      </c>
      <c r="C34" s="14" t="s">
        <v>172</v>
      </c>
      <c r="D34" s="15">
        <v>120</v>
      </c>
      <c r="E34" s="15" t="s">
        <v>26</v>
      </c>
      <c r="F34" s="16" t="s">
        <v>26</v>
      </c>
    </row>
    <row r="35" ht="19.5" customHeight="1" spans="1:6">
      <c r="A35" s="12" t="s">
        <v>173</v>
      </c>
      <c r="B35" s="13" t="s">
        <v>174</v>
      </c>
      <c r="C35" s="14" t="s">
        <v>172</v>
      </c>
      <c r="D35" s="15">
        <v>568</v>
      </c>
      <c r="E35" s="15" t="s">
        <v>26</v>
      </c>
      <c r="F35" s="16" t="s">
        <v>26</v>
      </c>
    </row>
    <row r="36" ht="19.5" customHeight="1" spans="1:6">
      <c r="A36" s="12" t="s">
        <v>175</v>
      </c>
      <c r="B36" s="13" t="s">
        <v>176</v>
      </c>
      <c r="C36" s="14" t="s">
        <v>177</v>
      </c>
      <c r="D36" s="15" t="s">
        <v>26</v>
      </c>
      <c r="E36" s="15" t="s">
        <v>26</v>
      </c>
      <c r="F36" s="16" t="s">
        <v>26</v>
      </c>
    </row>
    <row r="37" ht="19.5" customHeight="1" spans="1:6">
      <c r="A37" s="12" t="s">
        <v>60</v>
      </c>
      <c r="B37" s="13" t="s">
        <v>178</v>
      </c>
      <c r="C37" s="14" t="s">
        <v>177</v>
      </c>
      <c r="D37" s="15">
        <v>20</v>
      </c>
      <c r="E37" s="15"/>
      <c r="F37" s="16"/>
    </row>
    <row r="38" ht="19.5" customHeight="1" spans="1:6">
      <c r="A38" s="12" t="s">
        <v>63</v>
      </c>
      <c r="B38" s="13" t="s">
        <v>179</v>
      </c>
      <c r="C38" s="14" t="s">
        <v>177</v>
      </c>
      <c r="D38" s="15">
        <v>21</v>
      </c>
      <c r="E38" s="15"/>
      <c r="F38" s="16"/>
    </row>
    <row r="39" ht="19.5" customHeight="1" spans="1:6">
      <c r="A39" s="12" t="s">
        <v>180</v>
      </c>
      <c r="B39" s="13" t="s">
        <v>181</v>
      </c>
      <c r="C39" s="14" t="s">
        <v>95</v>
      </c>
      <c r="D39" s="15">
        <v>973</v>
      </c>
      <c r="E39" s="15"/>
      <c r="F39" s="16"/>
    </row>
    <row r="40" ht="19.5" customHeight="1" spans="1:6">
      <c r="A40" s="12" t="s">
        <v>182</v>
      </c>
      <c r="B40" s="13" t="s">
        <v>183</v>
      </c>
      <c r="C40" s="14" t="s">
        <v>177</v>
      </c>
      <c r="D40" s="15">
        <v>2</v>
      </c>
      <c r="E40" s="15"/>
      <c r="F40" s="16"/>
    </row>
    <row r="41" ht="19.5" customHeight="1" spans="1:6">
      <c r="A41" s="12">
        <v>315</v>
      </c>
      <c r="B41" s="13" t="s">
        <v>184</v>
      </c>
      <c r="C41" s="14" t="s">
        <v>128</v>
      </c>
      <c r="D41" s="15">
        <v>2780</v>
      </c>
      <c r="E41" s="15"/>
      <c r="F41" s="16"/>
    </row>
    <row r="42" ht="19.5" customHeight="1" spans="1:6">
      <c r="A42" s="12" t="s">
        <v>185</v>
      </c>
      <c r="B42" s="13" t="s">
        <v>186</v>
      </c>
      <c r="C42" s="14" t="s">
        <v>128</v>
      </c>
      <c r="D42" s="15">
        <v>1080</v>
      </c>
      <c r="E42" s="15"/>
      <c r="F42" s="16"/>
    </row>
    <row r="43" ht="19.5" customHeight="1" spans="1:6">
      <c r="A43" s="12">
        <v>320</v>
      </c>
      <c r="B43" s="13" t="s">
        <v>187</v>
      </c>
      <c r="C43" s="14"/>
      <c r="D43" s="15"/>
      <c r="E43" s="15"/>
      <c r="F43" s="16"/>
    </row>
    <row r="44" ht="19.5" customHeight="1" spans="1:6">
      <c r="A44" s="12" t="s">
        <v>60</v>
      </c>
      <c r="B44" s="13" t="s">
        <v>188</v>
      </c>
      <c r="C44" s="14" t="s">
        <v>95</v>
      </c>
      <c r="D44" s="15">
        <v>0.87</v>
      </c>
      <c r="E44" s="15"/>
      <c r="F44" s="16"/>
    </row>
    <row r="45" ht="19.5" customHeight="1" spans="1:6">
      <c r="A45" s="12" t="s">
        <v>63</v>
      </c>
      <c r="B45" s="13" t="s">
        <v>189</v>
      </c>
      <c r="C45" s="14" t="s">
        <v>95</v>
      </c>
      <c r="D45" s="15">
        <v>32.97</v>
      </c>
      <c r="E45" s="15"/>
      <c r="F45" s="16"/>
    </row>
    <row r="46" ht="19.5" customHeight="1" spans="1:6">
      <c r="A46" s="12" t="s">
        <v>99</v>
      </c>
      <c r="B46" s="13" t="s">
        <v>190</v>
      </c>
      <c r="C46" s="14" t="s">
        <v>95</v>
      </c>
      <c r="D46" s="15">
        <v>32.97</v>
      </c>
      <c r="E46" s="15"/>
      <c r="F46" s="16"/>
    </row>
    <row r="47" ht="19.5" customHeight="1" spans="1:6">
      <c r="A47" s="12"/>
      <c r="B47" s="13"/>
      <c r="C47" s="14"/>
      <c r="D47" s="15"/>
      <c r="E47" s="15"/>
      <c r="F47" s="16"/>
    </row>
    <row r="48" ht="19.5" customHeight="1" spans="1:6">
      <c r="A48" s="12"/>
      <c r="B48" s="13"/>
      <c r="C48" s="14"/>
      <c r="D48" s="15"/>
      <c r="E48" s="15"/>
      <c r="F48" s="16"/>
    </row>
    <row r="49" ht="19.5" customHeight="1" spans="1:6">
      <c r="A49" s="12"/>
      <c r="B49" s="13"/>
      <c r="C49" s="14"/>
      <c r="D49" s="15"/>
      <c r="E49" s="15"/>
      <c r="F49" s="16"/>
    </row>
    <row r="50" ht="19.5" customHeight="1" spans="1:6">
      <c r="A50" s="12"/>
      <c r="B50" s="13"/>
      <c r="C50" s="14"/>
      <c r="D50" s="15"/>
      <c r="E50" s="15"/>
      <c r="F50" s="16"/>
    </row>
    <row r="51" ht="19.5" customHeight="1" spans="1:6">
      <c r="A51" s="12"/>
      <c r="B51" s="13"/>
      <c r="C51" s="14"/>
      <c r="D51" s="15"/>
      <c r="E51" s="15"/>
      <c r="F51" s="16"/>
    </row>
    <row r="52" ht="19.5" customHeight="1" spans="1:6">
      <c r="A52" s="12" t="s">
        <v>26</v>
      </c>
      <c r="B52" s="13" t="s">
        <v>26</v>
      </c>
      <c r="C52" s="14" t="s">
        <v>26</v>
      </c>
      <c r="D52" s="15" t="s">
        <v>26</v>
      </c>
      <c r="E52" s="15" t="s">
        <v>26</v>
      </c>
      <c r="F52" s="16" t="s">
        <v>26</v>
      </c>
    </row>
    <row r="53" ht="19.5" customHeight="1" spans="1:6">
      <c r="A53" s="17" t="s">
        <v>191</v>
      </c>
      <c r="B53" s="18"/>
      <c r="C53" s="18"/>
      <c r="D53" s="18"/>
      <c r="E53" s="18"/>
      <c r="F53" s="18"/>
    </row>
  </sheetData>
  <mergeCells count="5">
    <mergeCell ref="A1:F1"/>
    <mergeCell ref="A2:B2"/>
    <mergeCell ref="C2:E2"/>
    <mergeCell ref="A3:F3"/>
    <mergeCell ref="A53:F53"/>
  </mergeCells>
  <printOptions horizontalCentered="1"/>
  <pageMargins left="0.94" right="0.79" top="0.79" bottom="0.79" header="0.31" footer="0.5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M20" sqref="M20"/>
    </sheetView>
  </sheetViews>
  <sheetFormatPr defaultColWidth="9" defaultRowHeight="13.5" outlineLevelCol="5"/>
  <cols>
    <col min="2" max="2" width="29.25" customWidth="1"/>
    <col min="4" max="4" width="9.375"/>
    <col min="6" max="6" width="12.375" customWidth="1"/>
  </cols>
  <sheetData>
    <row r="1" ht="19.5" customHeight="1" spans="1:6">
      <c r="A1" s="1" t="s">
        <v>48</v>
      </c>
      <c r="B1" s="2"/>
      <c r="C1" s="2"/>
      <c r="D1" s="2"/>
      <c r="E1" s="2"/>
      <c r="F1" s="2"/>
    </row>
    <row r="2" ht="27.75" customHeight="1" spans="1:6">
      <c r="A2" s="3" t="s">
        <v>25</v>
      </c>
      <c r="B2" s="4"/>
      <c r="C2" s="5" t="s">
        <v>26</v>
      </c>
      <c r="D2" s="6"/>
      <c r="E2" s="6"/>
      <c r="F2" s="5"/>
    </row>
    <row r="3" ht="19.5" customHeight="1" spans="1:6">
      <c r="A3" s="7" t="s">
        <v>192</v>
      </c>
      <c r="B3" s="8"/>
      <c r="C3" s="8"/>
      <c r="D3" s="8"/>
      <c r="E3" s="8"/>
      <c r="F3" s="8"/>
    </row>
    <row r="4" ht="19.5" customHeight="1" spans="1:6">
      <c r="A4" s="9" t="s">
        <v>50</v>
      </c>
      <c r="B4" s="10" t="s">
        <v>51</v>
      </c>
      <c r="C4" s="10" t="s">
        <v>52</v>
      </c>
      <c r="D4" s="10" t="s">
        <v>53</v>
      </c>
      <c r="E4" s="10" t="s">
        <v>54</v>
      </c>
      <c r="F4" s="11" t="s">
        <v>55</v>
      </c>
    </row>
    <row r="5" ht="19.5" customHeight="1" spans="1:6">
      <c r="A5" s="12" t="s">
        <v>193</v>
      </c>
      <c r="B5" s="13" t="s">
        <v>194</v>
      </c>
      <c r="C5" s="14" t="s">
        <v>26</v>
      </c>
      <c r="D5" s="15" t="s">
        <v>26</v>
      </c>
      <c r="E5" s="15" t="s">
        <v>26</v>
      </c>
      <c r="F5" s="16" t="s">
        <v>26</v>
      </c>
    </row>
    <row r="6" ht="31.5" customHeight="1" spans="1:6">
      <c r="A6" s="12" t="s">
        <v>195</v>
      </c>
      <c r="B6" s="13" t="s">
        <v>196</v>
      </c>
      <c r="C6" s="14" t="s">
        <v>26</v>
      </c>
      <c r="D6" s="15" t="s">
        <v>26</v>
      </c>
      <c r="E6" s="15" t="s">
        <v>26</v>
      </c>
      <c r="F6" s="16" t="s">
        <v>26</v>
      </c>
    </row>
    <row r="7" ht="19.5" customHeight="1" spans="1:6">
      <c r="A7" s="12" t="s">
        <v>63</v>
      </c>
      <c r="B7" s="13" t="s">
        <v>197</v>
      </c>
      <c r="C7" s="14" t="s">
        <v>198</v>
      </c>
      <c r="D7" s="15">
        <f>24009.6+4001.6</f>
        <v>28011.2</v>
      </c>
      <c r="E7" s="15" t="s">
        <v>26</v>
      </c>
      <c r="F7" s="16" t="s">
        <v>26</v>
      </c>
    </row>
    <row r="8" ht="19.5" customHeight="1" spans="1:6">
      <c r="A8" s="12" t="s">
        <v>199</v>
      </c>
      <c r="B8" s="13" t="s">
        <v>200</v>
      </c>
      <c r="C8" s="14" t="s">
        <v>26</v>
      </c>
      <c r="D8" s="15" t="s">
        <v>26</v>
      </c>
      <c r="E8" s="15" t="s">
        <v>26</v>
      </c>
      <c r="F8" s="16" t="s">
        <v>26</v>
      </c>
    </row>
    <row r="9" ht="19.5" customHeight="1" spans="1:6">
      <c r="A9" s="12" t="s">
        <v>60</v>
      </c>
      <c r="B9" s="13" t="s">
        <v>201</v>
      </c>
      <c r="C9" s="14" t="s">
        <v>198</v>
      </c>
      <c r="D9" s="15">
        <f>27772.5-150.2-21.2-211.8</f>
        <v>27389.3</v>
      </c>
      <c r="E9" s="15" t="s">
        <v>26</v>
      </c>
      <c r="F9" s="16" t="s">
        <v>26</v>
      </c>
    </row>
    <row r="10" ht="19.5" customHeight="1" spans="1:6">
      <c r="A10" s="12" t="s">
        <v>63</v>
      </c>
      <c r="B10" s="13" t="s">
        <v>197</v>
      </c>
      <c r="C10" s="14" t="s">
        <v>198</v>
      </c>
      <c r="D10" s="15">
        <f>152920.3-8715.4-158.4-1776.9-24009.6-4001.6</f>
        <v>114258.4</v>
      </c>
      <c r="E10" s="15" t="s">
        <v>26</v>
      </c>
      <c r="F10" s="16" t="s">
        <v>26</v>
      </c>
    </row>
    <row r="11" ht="19.5" customHeight="1" spans="1:6">
      <c r="A11" s="12" t="s">
        <v>202</v>
      </c>
      <c r="B11" s="13" t="s">
        <v>203</v>
      </c>
      <c r="C11" s="14" t="s">
        <v>26</v>
      </c>
      <c r="D11" s="15" t="s">
        <v>26</v>
      </c>
      <c r="E11" s="15" t="s">
        <v>26</v>
      </c>
      <c r="F11" s="16" t="s">
        <v>26</v>
      </c>
    </row>
    <row r="12" ht="19.5" customHeight="1" spans="1:6">
      <c r="A12" s="12" t="s">
        <v>60</v>
      </c>
      <c r="B12" s="13" t="s">
        <v>201</v>
      </c>
      <c r="C12" s="14" t="s">
        <v>198</v>
      </c>
      <c r="D12" s="15">
        <f>146491.6-2014.6</f>
        <v>144477</v>
      </c>
      <c r="E12" s="15" t="s">
        <v>26</v>
      </c>
      <c r="F12" s="16" t="s">
        <v>26</v>
      </c>
    </row>
    <row r="13" ht="19.5" customHeight="1" spans="1:6">
      <c r="A13" s="12" t="s">
        <v>63</v>
      </c>
      <c r="B13" s="13" t="s">
        <v>197</v>
      </c>
      <c r="C13" s="14" t="s">
        <v>198</v>
      </c>
      <c r="D13" s="15">
        <f>1278381.8-5610-2641.8-1487.2-1269.2-1792.8-25175</f>
        <v>1240405.8</v>
      </c>
      <c r="E13" s="15" t="s">
        <v>26</v>
      </c>
      <c r="F13" s="16" t="s">
        <v>26</v>
      </c>
    </row>
    <row r="14" ht="19.5" customHeight="1" spans="1:6">
      <c r="A14" s="12" t="s">
        <v>204</v>
      </c>
      <c r="B14" s="13" t="s">
        <v>205</v>
      </c>
      <c r="C14" s="14" t="s">
        <v>26</v>
      </c>
      <c r="D14" s="15" t="s">
        <v>26</v>
      </c>
      <c r="E14" s="15" t="s">
        <v>26</v>
      </c>
      <c r="F14" s="16" t="s">
        <v>26</v>
      </c>
    </row>
    <row r="15" ht="19.5" customHeight="1" spans="1:6">
      <c r="A15" s="12" t="s">
        <v>60</v>
      </c>
      <c r="B15" s="13" t="s">
        <v>201</v>
      </c>
      <c r="C15" s="14" t="s">
        <v>198</v>
      </c>
      <c r="D15" s="15">
        <f>211.8+21.2+150.2+2014.6</f>
        <v>2397.8</v>
      </c>
      <c r="E15" s="15" t="s">
        <v>26</v>
      </c>
      <c r="F15" s="16" t="s">
        <v>26</v>
      </c>
    </row>
    <row r="16" ht="19.5" customHeight="1" spans="1:6">
      <c r="A16" s="12" t="s">
        <v>63</v>
      </c>
      <c r="B16" s="13" t="s">
        <v>197</v>
      </c>
      <c r="C16" s="14" t="s">
        <v>198</v>
      </c>
      <c r="D16" s="15">
        <f>1776.9+158.4+8715.4+1792.8+16269.2+1487.2+2641.8+5610+25175</f>
        <v>63626.7</v>
      </c>
      <c r="E16" s="15" t="s">
        <v>26</v>
      </c>
      <c r="F16" s="16" t="s">
        <v>26</v>
      </c>
    </row>
    <row r="17" ht="19.5" customHeight="1" spans="1:6">
      <c r="A17" s="12" t="s">
        <v>206</v>
      </c>
      <c r="B17" s="13" t="s">
        <v>207</v>
      </c>
      <c r="C17" s="14"/>
      <c r="D17" s="15"/>
      <c r="E17" s="15"/>
      <c r="F17" s="16"/>
    </row>
    <row r="18" ht="19.5" customHeight="1" spans="1:6">
      <c r="A18" s="12" t="s">
        <v>60</v>
      </c>
      <c r="B18" s="13" t="s">
        <v>208</v>
      </c>
      <c r="C18" s="14" t="s">
        <v>198</v>
      </c>
      <c r="D18" s="15">
        <f>3356.5+3256.9+276.32</f>
        <v>6889.72</v>
      </c>
      <c r="E18" s="15"/>
      <c r="F18" s="16"/>
    </row>
    <row r="19" ht="19.5" customHeight="1" spans="1:6">
      <c r="A19" s="12" t="s">
        <v>63</v>
      </c>
      <c r="B19" s="13" t="s">
        <v>209</v>
      </c>
      <c r="C19" s="14" t="s">
        <v>198</v>
      </c>
      <c r="D19" s="15">
        <f>25629.74+34644.9</f>
        <v>60274.64</v>
      </c>
      <c r="E19" s="15"/>
      <c r="F19" s="16"/>
    </row>
    <row r="20" ht="19.5" customHeight="1" spans="1:6">
      <c r="A20" s="12" t="s">
        <v>210</v>
      </c>
      <c r="B20" s="13" t="s">
        <v>211</v>
      </c>
      <c r="C20" s="14" t="s">
        <v>26</v>
      </c>
      <c r="D20" s="15" t="s">
        <v>26</v>
      </c>
      <c r="E20" s="15" t="s">
        <v>26</v>
      </c>
      <c r="F20" s="16" t="s">
        <v>26</v>
      </c>
    </row>
    <row r="21" ht="19.5" customHeight="1" spans="1:6">
      <c r="A21" s="12" t="s">
        <v>212</v>
      </c>
      <c r="B21" s="13" t="s">
        <v>213</v>
      </c>
      <c r="C21" s="14" t="s">
        <v>95</v>
      </c>
      <c r="D21" s="15">
        <v>30000</v>
      </c>
      <c r="E21" s="15" t="s">
        <v>26</v>
      </c>
      <c r="F21" s="16" t="s">
        <v>26</v>
      </c>
    </row>
    <row r="22" ht="19.5" customHeight="1" spans="1:6">
      <c r="A22" s="12" t="s">
        <v>214</v>
      </c>
      <c r="B22" s="13" t="s">
        <v>215</v>
      </c>
      <c r="C22" s="14" t="s">
        <v>95</v>
      </c>
      <c r="D22" s="15">
        <v>2700</v>
      </c>
      <c r="E22" s="15" t="s">
        <v>26</v>
      </c>
      <c r="F22" s="16" t="s">
        <v>26</v>
      </c>
    </row>
    <row r="23" ht="19.5" customHeight="1" spans="1:6">
      <c r="A23" s="12" t="s">
        <v>216</v>
      </c>
      <c r="B23" s="13" t="s">
        <v>217</v>
      </c>
      <c r="C23" s="14" t="s">
        <v>26</v>
      </c>
      <c r="D23" s="15" t="s">
        <v>26</v>
      </c>
      <c r="E23" s="15" t="s">
        <v>26</v>
      </c>
      <c r="F23" s="16" t="s">
        <v>26</v>
      </c>
    </row>
    <row r="24" ht="30.75" customHeight="1" spans="1:6">
      <c r="A24" s="12" t="s">
        <v>218</v>
      </c>
      <c r="B24" s="13" t="s">
        <v>219</v>
      </c>
      <c r="C24" s="14" t="s">
        <v>95</v>
      </c>
      <c r="D24" s="15">
        <f>2841.96+473.66</f>
        <v>3315.62</v>
      </c>
      <c r="E24" s="15" t="s">
        <v>26</v>
      </c>
      <c r="F24" s="16" t="s">
        <v>26</v>
      </c>
    </row>
    <row r="25" ht="19.5" customHeight="1" spans="1:6">
      <c r="A25" s="12" t="s">
        <v>220</v>
      </c>
      <c r="B25" s="13" t="s">
        <v>221</v>
      </c>
      <c r="C25" s="14" t="s">
        <v>26</v>
      </c>
      <c r="D25" s="15" t="s">
        <v>26</v>
      </c>
      <c r="E25" s="15" t="s">
        <v>26</v>
      </c>
      <c r="F25" s="16" t="s">
        <v>26</v>
      </c>
    </row>
    <row r="26" ht="19.5" customHeight="1" spans="1:6">
      <c r="A26" s="12" t="s">
        <v>60</v>
      </c>
      <c r="B26" s="13" t="s">
        <v>222</v>
      </c>
      <c r="C26" s="14" t="s">
        <v>95</v>
      </c>
      <c r="D26" s="15">
        <v>113.54</v>
      </c>
      <c r="E26" s="15" t="s">
        <v>26</v>
      </c>
      <c r="F26" s="16" t="s">
        <v>26</v>
      </c>
    </row>
    <row r="27" ht="19.5" customHeight="1" spans="1:6">
      <c r="A27" s="12" t="s">
        <v>63</v>
      </c>
      <c r="B27" s="13" t="s">
        <v>223</v>
      </c>
      <c r="C27" s="14" t="s">
        <v>95</v>
      </c>
      <c r="D27" s="15">
        <v>755.54</v>
      </c>
      <c r="E27" s="15" t="s">
        <v>26</v>
      </c>
      <c r="F27" s="16" t="s">
        <v>26</v>
      </c>
    </row>
    <row r="28" ht="19.5" customHeight="1" spans="1:6">
      <c r="A28" s="12" t="s">
        <v>99</v>
      </c>
      <c r="B28" s="13" t="s">
        <v>224</v>
      </c>
      <c r="C28" s="14" t="s">
        <v>95</v>
      </c>
      <c r="D28" s="15">
        <f>827.96+101.4</f>
        <v>929.36</v>
      </c>
      <c r="E28" s="15" t="s">
        <v>26</v>
      </c>
      <c r="F28" s="16" t="s">
        <v>26</v>
      </c>
    </row>
    <row r="29" ht="19.5" customHeight="1" spans="1:6">
      <c r="A29" s="12" t="s">
        <v>108</v>
      </c>
      <c r="B29" s="13" t="s">
        <v>225</v>
      </c>
      <c r="C29" s="14" t="s">
        <v>95</v>
      </c>
      <c r="D29" s="15">
        <v>65.37</v>
      </c>
      <c r="E29" s="15" t="s">
        <v>26</v>
      </c>
      <c r="F29" s="16" t="s">
        <v>26</v>
      </c>
    </row>
    <row r="30" ht="19.5" customHeight="1" spans="1:6">
      <c r="A30" s="12" t="s">
        <v>226</v>
      </c>
      <c r="B30" s="13" t="s">
        <v>227</v>
      </c>
      <c r="C30" s="14" t="s">
        <v>95</v>
      </c>
      <c r="D30" s="15">
        <v>281.43</v>
      </c>
      <c r="E30" s="15" t="s">
        <v>26</v>
      </c>
      <c r="F30" s="16" t="s">
        <v>26</v>
      </c>
    </row>
    <row r="31" ht="19.5" customHeight="1" spans="1:6">
      <c r="A31" s="12" t="s">
        <v>228</v>
      </c>
      <c r="B31" s="13" t="s">
        <v>229</v>
      </c>
      <c r="C31" s="14"/>
      <c r="D31" s="15" t="s">
        <v>26</v>
      </c>
      <c r="E31" s="15" t="s">
        <v>26</v>
      </c>
      <c r="F31" s="16" t="s">
        <v>26</v>
      </c>
    </row>
    <row r="32" ht="19.5" customHeight="1" spans="1:6">
      <c r="A32" s="12" t="s">
        <v>60</v>
      </c>
      <c r="B32" s="13" t="s">
        <v>230</v>
      </c>
      <c r="C32" s="14" t="s">
        <v>95</v>
      </c>
      <c r="D32" s="15">
        <v>3.1</v>
      </c>
      <c r="E32" s="15"/>
      <c r="F32" s="16"/>
    </row>
    <row r="33" ht="19.5" customHeight="1" spans="1:6">
      <c r="A33" s="12" t="s">
        <v>63</v>
      </c>
      <c r="B33" s="13" t="s">
        <v>231</v>
      </c>
      <c r="C33" s="14" t="s">
        <v>95</v>
      </c>
      <c r="D33" s="15">
        <v>719.5</v>
      </c>
      <c r="E33" s="15"/>
      <c r="F33" s="16"/>
    </row>
    <row r="34" ht="19.5" customHeight="1" spans="1:6">
      <c r="A34" s="12" t="s">
        <v>99</v>
      </c>
      <c r="B34" s="13" t="s">
        <v>232</v>
      </c>
      <c r="C34" s="14" t="s">
        <v>95</v>
      </c>
      <c r="D34" s="15">
        <f>90+5</f>
        <v>95</v>
      </c>
      <c r="E34" s="15"/>
      <c r="F34" s="16"/>
    </row>
    <row r="35" ht="19.5" customHeight="1" spans="1:6">
      <c r="A35" s="12" t="s">
        <v>108</v>
      </c>
      <c r="B35" s="13" t="s">
        <v>233</v>
      </c>
      <c r="C35" s="14" t="s">
        <v>95</v>
      </c>
      <c r="D35" s="15">
        <f>10.8+0.96</f>
        <v>11.76</v>
      </c>
      <c r="E35" s="15"/>
      <c r="F35" s="16"/>
    </row>
    <row r="36" ht="19.5" customHeight="1" spans="1:6">
      <c r="A36" s="12" t="s">
        <v>234</v>
      </c>
      <c r="B36" s="13" t="s">
        <v>235</v>
      </c>
      <c r="C36" s="14" t="s">
        <v>95</v>
      </c>
      <c r="D36" s="15">
        <f>5.98+97.84+2.86+12.56</f>
        <v>119.24</v>
      </c>
      <c r="E36" s="15"/>
      <c r="F36" s="16"/>
    </row>
    <row r="37" ht="19.5" customHeight="1" spans="1:6">
      <c r="A37" s="12" t="s">
        <v>236</v>
      </c>
      <c r="B37" s="13" t="s">
        <v>237</v>
      </c>
      <c r="C37" s="14" t="s">
        <v>95</v>
      </c>
      <c r="D37" s="15">
        <v>114.44</v>
      </c>
      <c r="E37" s="15" t="s">
        <v>26</v>
      </c>
      <c r="F37" s="16" t="s">
        <v>26</v>
      </c>
    </row>
    <row r="38" ht="19.5" customHeight="1" spans="1:6">
      <c r="A38" s="12" t="s">
        <v>238</v>
      </c>
      <c r="B38" s="13" t="s">
        <v>239</v>
      </c>
      <c r="C38" s="14" t="s">
        <v>26</v>
      </c>
      <c r="D38" s="15" t="s">
        <v>26</v>
      </c>
      <c r="E38" s="15" t="s">
        <v>26</v>
      </c>
      <c r="F38" s="16" t="s">
        <v>26</v>
      </c>
    </row>
    <row r="39" ht="19.5" customHeight="1" spans="1:6">
      <c r="A39" s="12" t="s">
        <v>240</v>
      </c>
      <c r="B39" s="13" t="s">
        <v>241</v>
      </c>
      <c r="C39" s="14" t="s">
        <v>198</v>
      </c>
      <c r="D39" s="15">
        <f>4992.2+50356.8+43890+37922.4</f>
        <v>137161.4</v>
      </c>
      <c r="E39" s="15" t="s">
        <v>26</v>
      </c>
      <c r="F39" s="16" t="s">
        <v>26</v>
      </c>
    </row>
    <row r="40" ht="19.5" customHeight="1" spans="1:6">
      <c r="A40" s="12" t="s">
        <v>242</v>
      </c>
      <c r="B40" s="13" t="s">
        <v>243</v>
      </c>
      <c r="C40" s="14" t="s">
        <v>95</v>
      </c>
      <c r="D40" s="15">
        <f>21.9+172.2+171.6</f>
        <v>365.7</v>
      </c>
      <c r="E40" s="15" t="s">
        <v>26</v>
      </c>
      <c r="F40" s="16" t="s">
        <v>26</v>
      </c>
    </row>
    <row r="41" ht="19.5" customHeight="1" spans="1:6">
      <c r="A41" s="12" t="s">
        <v>244</v>
      </c>
      <c r="B41" s="13" t="s">
        <v>245</v>
      </c>
      <c r="C41" s="14" t="s">
        <v>95</v>
      </c>
      <c r="D41" s="15">
        <f>190.16+1614.72+1666.56</f>
        <v>3471.44</v>
      </c>
      <c r="E41" s="15" t="s">
        <v>26</v>
      </c>
      <c r="F41" s="16" t="s">
        <v>26</v>
      </c>
    </row>
    <row r="42" ht="19.5" customHeight="1" spans="1:6">
      <c r="A42" s="12" t="s">
        <v>246</v>
      </c>
      <c r="B42" s="13" t="s">
        <v>247</v>
      </c>
      <c r="C42" s="14" t="s">
        <v>26</v>
      </c>
      <c r="D42" s="15" t="s">
        <v>26</v>
      </c>
      <c r="E42" s="15" t="s">
        <v>26</v>
      </c>
      <c r="F42" s="16" t="s">
        <v>26</v>
      </c>
    </row>
    <row r="43" ht="19.5" customHeight="1" spans="1:6">
      <c r="A43" s="12" t="s">
        <v>248</v>
      </c>
      <c r="B43" s="13" t="s">
        <v>188</v>
      </c>
      <c r="C43" s="14" t="s">
        <v>95</v>
      </c>
      <c r="D43" s="15">
        <f>652*0.2*0.3</f>
        <v>39.12</v>
      </c>
      <c r="E43" s="15"/>
      <c r="F43" s="16"/>
    </row>
    <row r="44" ht="19.5" customHeight="1" spans="1:6">
      <c r="A44" s="12" t="s">
        <v>249</v>
      </c>
      <c r="B44" s="13" t="s">
        <v>250</v>
      </c>
      <c r="C44" s="14" t="s">
        <v>26</v>
      </c>
      <c r="D44" s="15" t="s">
        <v>26</v>
      </c>
      <c r="E44" s="15" t="s">
        <v>26</v>
      </c>
      <c r="F44" s="16" t="s">
        <v>26</v>
      </c>
    </row>
    <row r="45" ht="19.5" customHeight="1" spans="1:6">
      <c r="A45" s="12" t="s">
        <v>251</v>
      </c>
      <c r="B45" s="13" t="s">
        <v>252</v>
      </c>
      <c r="C45" s="14" t="s">
        <v>95</v>
      </c>
      <c r="D45" s="15">
        <v>704</v>
      </c>
      <c r="E45" s="15" t="s">
        <v>26</v>
      </c>
      <c r="F45" s="16" t="s">
        <v>26</v>
      </c>
    </row>
    <row r="46" ht="19.5" customHeight="1" spans="1:6">
      <c r="A46" s="12" t="s">
        <v>253</v>
      </c>
      <c r="B46" s="13" t="s">
        <v>254</v>
      </c>
      <c r="C46" s="14" t="s">
        <v>95</v>
      </c>
      <c r="D46" s="15">
        <v>1219.2</v>
      </c>
      <c r="E46" s="15" t="s">
        <v>26</v>
      </c>
      <c r="F46" s="16" t="s">
        <v>26</v>
      </c>
    </row>
    <row r="47" ht="19.5" customHeight="1" spans="1:6">
      <c r="A47" s="12" t="s">
        <v>255</v>
      </c>
      <c r="B47" s="13" t="s">
        <v>256</v>
      </c>
      <c r="C47" s="14" t="s">
        <v>26</v>
      </c>
      <c r="D47" s="15" t="s">
        <v>26</v>
      </c>
      <c r="E47" s="15" t="s">
        <v>26</v>
      </c>
      <c r="F47" s="16" t="s">
        <v>26</v>
      </c>
    </row>
    <row r="48" ht="19.5" customHeight="1" spans="1:6">
      <c r="A48" s="12" t="s">
        <v>63</v>
      </c>
      <c r="B48" s="13" t="s">
        <v>257</v>
      </c>
      <c r="C48" s="14" t="s">
        <v>128</v>
      </c>
      <c r="D48" s="15">
        <v>8128</v>
      </c>
      <c r="E48" s="15" t="s">
        <v>26</v>
      </c>
      <c r="F48" s="16" t="s">
        <v>26</v>
      </c>
    </row>
    <row r="49" ht="19.5" customHeight="1" spans="1:6">
      <c r="A49" s="12" t="s">
        <v>258</v>
      </c>
      <c r="B49" s="13" t="s">
        <v>259</v>
      </c>
      <c r="C49" s="14" t="s">
        <v>26</v>
      </c>
      <c r="D49" s="15" t="s">
        <v>26</v>
      </c>
      <c r="E49" s="15" t="s">
        <v>26</v>
      </c>
      <c r="F49" s="16" t="s">
        <v>26</v>
      </c>
    </row>
    <row r="50" ht="19.5" customHeight="1" spans="1:6">
      <c r="A50" s="12" t="s">
        <v>60</v>
      </c>
      <c r="B50" s="13" t="s">
        <v>260</v>
      </c>
      <c r="C50" s="14" t="s">
        <v>26</v>
      </c>
      <c r="D50" s="15" t="s">
        <v>26</v>
      </c>
      <c r="E50" s="15" t="s">
        <v>26</v>
      </c>
      <c r="F50" s="16" t="s">
        <v>26</v>
      </c>
    </row>
    <row r="51" ht="19.5" customHeight="1" spans="1:6">
      <c r="A51" s="12" t="s">
        <v>261</v>
      </c>
      <c r="B51" s="13" t="s">
        <v>262</v>
      </c>
      <c r="C51" s="14" t="s">
        <v>198</v>
      </c>
      <c r="D51" s="15">
        <v>1734</v>
      </c>
      <c r="E51" s="15" t="s">
        <v>26</v>
      </c>
      <c r="F51" s="16" t="s">
        <v>26</v>
      </c>
    </row>
    <row r="52" ht="19.5" customHeight="1" spans="1:6">
      <c r="A52" s="12" t="s">
        <v>263</v>
      </c>
      <c r="B52" s="13" t="s">
        <v>264</v>
      </c>
      <c r="C52" s="14" t="s">
        <v>198</v>
      </c>
      <c r="D52" s="15">
        <v>550</v>
      </c>
      <c r="E52" s="15" t="s">
        <v>26</v>
      </c>
      <c r="F52" s="16" t="s">
        <v>26</v>
      </c>
    </row>
    <row r="53" ht="19.5" customHeight="1" spans="1:6">
      <c r="A53" s="12" t="s">
        <v>265</v>
      </c>
      <c r="B53" s="13" t="s">
        <v>266</v>
      </c>
      <c r="C53" s="14" t="s">
        <v>128</v>
      </c>
      <c r="D53" s="15">
        <v>192</v>
      </c>
      <c r="E53" s="15"/>
      <c r="F53" s="16"/>
    </row>
    <row r="54" ht="19.5" customHeight="1" spans="1:6">
      <c r="A54" s="12" t="s">
        <v>267</v>
      </c>
      <c r="B54" s="13" t="s">
        <v>268</v>
      </c>
      <c r="C54" s="14" t="s">
        <v>26</v>
      </c>
      <c r="D54" s="15" t="s">
        <v>26</v>
      </c>
      <c r="E54" s="15" t="s">
        <v>26</v>
      </c>
      <c r="F54" s="16" t="s">
        <v>26</v>
      </c>
    </row>
    <row r="55" ht="19.5" customHeight="1" spans="1:6">
      <c r="A55" s="12" t="s">
        <v>269</v>
      </c>
      <c r="B55" s="13" t="s">
        <v>270</v>
      </c>
      <c r="C55" s="14" t="s">
        <v>271</v>
      </c>
      <c r="D55" s="15">
        <f>84+72+12+36</f>
        <v>204</v>
      </c>
      <c r="E55" s="15" t="s">
        <v>26</v>
      </c>
      <c r="F55" s="16" t="s">
        <v>26</v>
      </c>
    </row>
    <row r="56" ht="19.5" customHeight="1" spans="1:6">
      <c r="A56" s="12" t="s">
        <v>272</v>
      </c>
      <c r="B56" s="13" t="s">
        <v>273</v>
      </c>
      <c r="C56" s="14" t="s">
        <v>26</v>
      </c>
      <c r="D56" s="15" t="s">
        <v>26</v>
      </c>
      <c r="E56" s="15" t="s">
        <v>26</v>
      </c>
      <c r="F56" s="16" t="s">
        <v>26</v>
      </c>
    </row>
    <row r="57" ht="19.5" customHeight="1" spans="1:6">
      <c r="A57" s="12" t="s">
        <v>274</v>
      </c>
      <c r="B57" s="13" t="s">
        <v>275</v>
      </c>
      <c r="C57" s="14" t="s">
        <v>172</v>
      </c>
      <c r="D57" s="15">
        <v>102</v>
      </c>
      <c r="E57" s="15" t="s">
        <v>26</v>
      </c>
      <c r="F57" s="16" t="s">
        <v>26</v>
      </c>
    </row>
    <row r="58" ht="19.5" customHeight="1" spans="1:6">
      <c r="A58" s="12" t="s">
        <v>276</v>
      </c>
      <c r="B58" s="13" t="s">
        <v>277</v>
      </c>
      <c r="C58" s="14" t="s">
        <v>160</v>
      </c>
      <c r="D58" s="15">
        <v>400</v>
      </c>
      <c r="E58" s="15"/>
      <c r="F58" s="16"/>
    </row>
    <row r="59" ht="19.5" customHeight="1" spans="1:6">
      <c r="A59" s="12" t="s">
        <v>26</v>
      </c>
      <c r="B59" s="13" t="s">
        <v>26</v>
      </c>
      <c r="C59" s="14" t="s">
        <v>26</v>
      </c>
      <c r="D59" s="15" t="s">
        <v>26</v>
      </c>
      <c r="E59" s="15" t="s">
        <v>26</v>
      </c>
      <c r="F59" s="16" t="s">
        <v>26</v>
      </c>
    </row>
    <row r="60" ht="19.5" customHeight="1" spans="1:6">
      <c r="A60" s="17" t="s">
        <v>278</v>
      </c>
      <c r="B60" s="18"/>
      <c r="C60" s="18"/>
      <c r="D60" s="18"/>
      <c r="E60" s="18"/>
      <c r="F60" s="18"/>
    </row>
  </sheetData>
  <mergeCells count="5">
    <mergeCell ref="A1:F1"/>
    <mergeCell ref="A2:B2"/>
    <mergeCell ref="C2:E2"/>
    <mergeCell ref="A3:F3"/>
    <mergeCell ref="A60:F60"/>
  </mergeCells>
  <printOptions horizontalCentered="1"/>
  <pageMargins left="0.94" right="0.79" top="0.79" bottom="0.79" header="0.31" footer="0.5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workbookViewId="0">
      <selection activeCell="B11" sqref="B11"/>
    </sheetView>
  </sheetViews>
  <sheetFormatPr defaultColWidth="9" defaultRowHeight="13.5" outlineLevelCol="5"/>
  <cols>
    <col min="1" max="1" width="8.375" customWidth="1"/>
    <col min="2" max="2" width="35.5" customWidth="1"/>
    <col min="3" max="3" width="6.625" customWidth="1"/>
    <col min="4" max="6" width="10.125" customWidth="1"/>
  </cols>
  <sheetData>
    <row r="1" ht="19.5" customHeight="1" spans="1:6">
      <c r="A1" s="1" t="s">
        <v>48</v>
      </c>
      <c r="B1" s="2"/>
      <c r="C1" s="2"/>
      <c r="D1" s="2"/>
      <c r="E1" s="2"/>
      <c r="F1" s="2"/>
    </row>
    <row r="2" ht="19.5" customHeight="1" spans="1:6">
      <c r="A2" s="3" t="s">
        <v>25</v>
      </c>
      <c r="B2" s="4"/>
      <c r="C2" s="5" t="s">
        <v>26</v>
      </c>
      <c r="D2" s="6"/>
      <c r="E2" s="6"/>
      <c r="F2" s="5"/>
    </row>
    <row r="3" ht="19.5" customHeight="1" spans="1:6">
      <c r="A3" s="7" t="s">
        <v>279</v>
      </c>
      <c r="B3" s="8"/>
      <c r="C3" s="8"/>
      <c r="D3" s="8"/>
      <c r="E3" s="8"/>
      <c r="F3" s="8"/>
    </row>
    <row r="4" ht="19.5" customHeight="1" spans="1:6">
      <c r="A4" s="9" t="s">
        <v>50</v>
      </c>
      <c r="B4" s="10" t="s">
        <v>51</v>
      </c>
      <c r="C4" s="10" t="s">
        <v>52</v>
      </c>
      <c r="D4" s="10" t="s">
        <v>53</v>
      </c>
      <c r="E4" s="10" t="s">
        <v>54</v>
      </c>
      <c r="F4" s="11" t="s">
        <v>55</v>
      </c>
    </row>
    <row r="5" ht="19.5" customHeight="1" spans="1:6">
      <c r="A5" s="12" t="s">
        <v>280</v>
      </c>
      <c r="B5" s="13" t="s">
        <v>281</v>
      </c>
      <c r="C5" s="14" t="s">
        <v>26</v>
      </c>
      <c r="D5" s="15" t="s">
        <v>26</v>
      </c>
      <c r="E5" s="15" t="s">
        <v>26</v>
      </c>
      <c r="F5" s="16" t="s">
        <v>26</v>
      </c>
    </row>
    <row r="6" ht="19.5" customHeight="1" spans="1:6">
      <c r="A6" s="12" t="s">
        <v>282</v>
      </c>
      <c r="B6" s="13" t="s">
        <v>283</v>
      </c>
      <c r="C6" s="14"/>
      <c r="D6" s="15"/>
      <c r="E6" s="15"/>
      <c r="F6" s="16"/>
    </row>
    <row r="7" ht="19.5" customHeight="1" spans="1:6">
      <c r="A7" s="12" t="s">
        <v>60</v>
      </c>
      <c r="B7" s="13" t="s">
        <v>284</v>
      </c>
      <c r="C7" s="14" t="s">
        <v>271</v>
      </c>
      <c r="D7" s="15">
        <v>2</v>
      </c>
      <c r="E7" s="15"/>
      <c r="F7" s="16"/>
    </row>
    <row r="8" ht="19.5" customHeight="1" spans="1:6">
      <c r="A8" s="12" t="s">
        <v>63</v>
      </c>
      <c r="B8" s="13" t="s">
        <v>285</v>
      </c>
      <c r="C8" s="14" t="s">
        <v>271</v>
      </c>
      <c r="D8" s="15">
        <v>2</v>
      </c>
      <c r="E8" s="15"/>
      <c r="F8" s="16"/>
    </row>
    <row r="9" ht="19.5" customHeight="1" spans="1:6">
      <c r="A9" s="12" t="s">
        <v>286</v>
      </c>
      <c r="B9" s="13" t="s">
        <v>287</v>
      </c>
      <c r="C9" s="14"/>
      <c r="D9" s="15" t="s">
        <v>26</v>
      </c>
      <c r="E9" s="15" t="s">
        <v>26</v>
      </c>
      <c r="F9" s="16" t="s">
        <v>26</v>
      </c>
    </row>
    <row r="10" ht="19.5" customHeight="1" spans="1:6">
      <c r="A10" s="12" t="s">
        <v>60</v>
      </c>
      <c r="B10" s="13" t="s">
        <v>288</v>
      </c>
      <c r="C10" s="14" t="s">
        <v>271</v>
      </c>
      <c r="D10" s="15">
        <v>2</v>
      </c>
      <c r="E10" s="15"/>
      <c r="F10" s="16"/>
    </row>
    <row r="11" ht="19.5" customHeight="1" spans="1:6">
      <c r="A11" s="12" t="s">
        <v>63</v>
      </c>
      <c r="B11" s="13" t="s">
        <v>289</v>
      </c>
      <c r="C11" s="14" t="s">
        <v>271</v>
      </c>
      <c r="D11" s="15">
        <v>2</v>
      </c>
      <c r="E11" s="15"/>
      <c r="F11" s="16"/>
    </row>
    <row r="12" ht="19.5" customHeight="1" spans="1:6">
      <c r="A12" s="12" t="s">
        <v>290</v>
      </c>
      <c r="B12" s="13" t="s">
        <v>291</v>
      </c>
      <c r="C12" s="14" t="s">
        <v>26</v>
      </c>
      <c r="D12" s="15" t="s">
        <v>26</v>
      </c>
      <c r="E12" s="15" t="s">
        <v>26</v>
      </c>
      <c r="F12" s="16" t="s">
        <v>26</v>
      </c>
    </row>
    <row r="13" ht="19.5" customHeight="1" spans="1:6">
      <c r="A13" s="12" t="s">
        <v>292</v>
      </c>
      <c r="B13" s="13" t="s">
        <v>293</v>
      </c>
      <c r="C13" s="14" t="s">
        <v>26</v>
      </c>
      <c r="D13" s="15" t="s">
        <v>26</v>
      </c>
      <c r="E13" s="15" t="s">
        <v>26</v>
      </c>
      <c r="F13" s="16" t="s">
        <v>26</v>
      </c>
    </row>
    <row r="14" ht="19.5" customHeight="1" spans="1:6">
      <c r="A14" s="12" t="s">
        <v>60</v>
      </c>
      <c r="B14" s="13" t="s">
        <v>294</v>
      </c>
      <c r="C14" s="14" t="s">
        <v>128</v>
      </c>
      <c r="D14" s="15">
        <v>1619.5</v>
      </c>
      <c r="E14" s="15" t="s">
        <v>26</v>
      </c>
      <c r="F14" s="16" t="s">
        <v>26</v>
      </c>
    </row>
    <row r="15" ht="19.5" customHeight="1" spans="1:6">
      <c r="A15" s="12" t="s">
        <v>26</v>
      </c>
      <c r="B15" s="13" t="s">
        <v>26</v>
      </c>
      <c r="C15" s="14" t="s">
        <v>26</v>
      </c>
      <c r="D15" s="15" t="s">
        <v>26</v>
      </c>
      <c r="E15" s="15" t="s">
        <v>26</v>
      </c>
      <c r="F15" s="16" t="s">
        <v>26</v>
      </c>
    </row>
    <row r="16" ht="19.5" customHeight="1" spans="1:6">
      <c r="A16" s="17" t="s">
        <v>295</v>
      </c>
      <c r="B16" s="18"/>
      <c r="C16" s="18"/>
      <c r="D16" s="18"/>
      <c r="E16" s="18"/>
      <c r="F16" s="18"/>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spans="1:6">
      <c r="A52" s="5" t="s">
        <v>296</v>
      </c>
      <c r="B52" s="6"/>
      <c r="C52" s="6"/>
      <c r="D52" s="6"/>
      <c r="E52" s="6"/>
      <c r="F52" s="19" t="s">
        <v>297</v>
      </c>
    </row>
    <row r="53" ht="19.5" customHeight="1" spans="1:6">
      <c r="A53" s="20"/>
      <c r="B53" s="20"/>
      <c r="C53" s="20"/>
      <c r="D53" s="20"/>
      <c r="E53" s="20"/>
      <c r="F53" s="20"/>
    </row>
  </sheetData>
  <mergeCells count="6">
    <mergeCell ref="A1:F1"/>
    <mergeCell ref="A2:B2"/>
    <mergeCell ref="C2:E2"/>
    <mergeCell ref="A3:F3"/>
    <mergeCell ref="A16:F16"/>
    <mergeCell ref="A52:E52"/>
  </mergeCells>
  <printOptions horizontalCentered="1"/>
  <pageMargins left="0.94" right="0.79" top="0.79" bottom="0.79" header="0" footer="0.5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封皮</vt:lpstr>
      <vt:lpstr>说明</vt:lpstr>
      <vt:lpstr>投标报价汇总表</vt:lpstr>
      <vt:lpstr>100章</vt:lpstr>
      <vt:lpstr>200章</vt:lpstr>
      <vt:lpstr>300章</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虫虫</cp:lastModifiedBy>
  <cp:revision>3</cp:revision>
  <dcterms:created xsi:type="dcterms:W3CDTF">2019-04-29T05:41:00Z</dcterms:created>
  <dcterms:modified xsi:type="dcterms:W3CDTF">2020-03-22T14:44:34Z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2052-11.3.0.8775</vt:lpwstr>
  </property>
</Properties>
</file>